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Z:\CONSULTANTS\CID\Watermain CH and LV Phase 1B\"/>
    </mc:Choice>
  </mc:AlternateContent>
  <xr:revisionPtr revIDLastSave="0" documentId="13_ncr:1_{5D366790-2156-41BD-8682-ABF1F5AC1110}" xr6:coauthVersionLast="47" xr6:coauthVersionMax="47" xr10:uidLastSave="{00000000-0000-0000-0000-000000000000}"/>
  <bookViews>
    <workbookView xWindow="-120" yWindow="-120" windowWidth="29040" windowHeight="15720" tabRatio="770" activeTab="1" xr2:uid="{83EB18E4-61D8-4F8A-B3B1-66CEA8761606}"/>
  </bookViews>
  <sheets>
    <sheet name="INSTRUCTIONS" sheetId="10" r:id="rId1"/>
    <sheet name="A. PROJECT Primary" sheetId="1" r:id="rId2"/>
    <sheet name="A.1 SUB 1" sheetId="17" r:id="rId3"/>
    <sheet name="A.2 SUB 2" sheetId="18" r:id="rId4"/>
    <sheet name="B. PROJECT SUMMARY" sheetId="8" r:id="rId5"/>
  </sheets>
  <definedNames>
    <definedName name="_xlnm.Print_Area" localSheetId="4">'B. PROJECT SUMMARY'!$A$1:$U$29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8" l="1"/>
  <c r="U26" i="8"/>
  <c r="T26" i="8"/>
  <c r="S26" i="8"/>
  <c r="R26" i="8"/>
  <c r="Q26" i="8"/>
  <c r="P26" i="8"/>
  <c r="O26" i="8"/>
  <c r="N26" i="8"/>
  <c r="M26" i="8"/>
  <c r="L26" i="8"/>
  <c r="K26" i="8"/>
  <c r="J26" i="8"/>
  <c r="I26" i="8"/>
  <c r="H26" i="8"/>
  <c r="G26" i="8"/>
  <c r="F26" i="8"/>
  <c r="E26" i="8"/>
  <c r="D26" i="8"/>
  <c r="B20" i="8"/>
  <c r="B18" i="8"/>
  <c r="I21" i="8"/>
  <c r="H21" i="8"/>
  <c r="I20" i="8"/>
  <c r="H20" i="8"/>
  <c r="G20" i="8"/>
  <c r="G21" i="8" s="1"/>
  <c r="F20" i="8"/>
  <c r="F21" i="8" s="1"/>
  <c r="E20" i="8"/>
  <c r="E21" i="8" s="1"/>
  <c r="U21" i="8" s="1"/>
  <c r="D20" i="8"/>
  <c r="D21" i="8" s="1"/>
  <c r="T21" i="8" s="1"/>
  <c r="I18" i="8"/>
  <c r="I19" i="8" s="1"/>
  <c r="H18" i="8"/>
  <c r="H19" i="8" s="1"/>
  <c r="G18" i="8"/>
  <c r="G19" i="8" s="1"/>
  <c r="F18" i="8"/>
  <c r="F19" i="8" s="1"/>
  <c r="E18" i="8"/>
  <c r="E19" i="8" s="1"/>
  <c r="D18" i="8"/>
  <c r="D19" i="8" s="1"/>
  <c r="D22" i="8"/>
  <c r="D23" i="8" s="1"/>
  <c r="E22" i="8"/>
  <c r="E23" i="8"/>
  <c r="D24" i="8"/>
  <c r="E24" i="8"/>
  <c r="D25" i="8"/>
  <c r="E25" i="8"/>
  <c r="E27" i="8"/>
  <c r="E17" i="8"/>
  <c r="D17" i="8"/>
  <c r="I16" i="8"/>
  <c r="I17" i="8" s="1"/>
  <c r="H16" i="8"/>
  <c r="H17" i="8" s="1"/>
  <c r="G16" i="8"/>
  <c r="G17" i="8" s="1"/>
  <c r="F16" i="8"/>
  <c r="F17" i="8" s="1"/>
  <c r="E16" i="8"/>
  <c r="D16" i="8"/>
  <c r="B16" i="8"/>
  <c r="I14" i="8"/>
  <c r="H14" i="8"/>
  <c r="G14" i="8"/>
  <c r="F14" i="8"/>
  <c r="E14" i="8"/>
  <c r="D14" i="8"/>
  <c r="I12" i="8"/>
  <c r="H12" i="8"/>
  <c r="G12" i="8"/>
  <c r="F12" i="8"/>
  <c r="E12" i="8"/>
  <c r="D12" i="8"/>
  <c r="I10" i="8"/>
  <c r="H10" i="8"/>
  <c r="G10" i="8"/>
  <c r="F10" i="8"/>
  <c r="E10" i="8"/>
  <c r="D10" i="8"/>
  <c r="I8" i="8"/>
  <c r="H8" i="8"/>
  <c r="G8" i="8"/>
  <c r="F8" i="8"/>
  <c r="E8" i="8"/>
  <c r="D8" i="8"/>
  <c r="B8" i="8"/>
  <c r="I6" i="8"/>
  <c r="I7" i="8" s="1"/>
  <c r="H6" i="8"/>
  <c r="H7" i="8" s="1"/>
  <c r="G6" i="8"/>
  <c r="G7" i="8" s="1"/>
  <c r="F6" i="8"/>
  <c r="E6" i="8"/>
  <c r="E7" i="8" s="1"/>
  <c r="D6" i="8"/>
  <c r="D7" i="8" s="1"/>
  <c r="F7" i="8"/>
  <c r="Q73" i="17"/>
  <c r="Q73" i="18"/>
  <c r="Q73" i="1"/>
  <c r="Q72" i="17"/>
  <c r="Q72" i="18"/>
  <c r="Q72" i="1"/>
  <c r="Q36" i="17"/>
  <c r="Q36" i="18"/>
  <c r="Q36" i="1"/>
  <c r="P36" i="17"/>
  <c r="O36" i="17"/>
  <c r="N36" i="17"/>
  <c r="M36" i="17"/>
  <c r="L36" i="17"/>
  <c r="K36" i="17"/>
  <c r="J36" i="17"/>
  <c r="I36" i="17"/>
  <c r="H36" i="17"/>
  <c r="G36" i="17"/>
  <c r="F36" i="17"/>
  <c r="E36" i="17"/>
  <c r="P36" i="18"/>
  <c r="O36" i="18"/>
  <c r="N36" i="18"/>
  <c r="M36" i="18"/>
  <c r="L36" i="18"/>
  <c r="K36" i="18"/>
  <c r="J36" i="18"/>
  <c r="I36" i="18"/>
  <c r="H36" i="18"/>
  <c r="G36" i="18"/>
  <c r="F36" i="18"/>
  <c r="E36" i="18"/>
  <c r="P36" i="1"/>
  <c r="O36" i="1"/>
  <c r="N36" i="1"/>
  <c r="M36" i="1"/>
  <c r="L36" i="1"/>
  <c r="K36" i="1"/>
  <c r="J36" i="1"/>
  <c r="I36" i="1"/>
  <c r="H36" i="1"/>
  <c r="G36" i="1"/>
  <c r="F36" i="1"/>
  <c r="E36" i="1"/>
  <c r="D36" i="17"/>
  <c r="D36" i="18"/>
  <c r="D36" i="1"/>
  <c r="J31" i="17"/>
  <c r="I31" i="17"/>
  <c r="H31" i="17"/>
  <c r="G31" i="17"/>
  <c r="F31" i="17"/>
  <c r="E31" i="17"/>
  <c r="D31" i="17"/>
  <c r="Q31" i="17" s="1"/>
  <c r="Q30" i="17"/>
  <c r="P30" i="17"/>
  <c r="J31" i="18"/>
  <c r="I31" i="18"/>
  <c r="H31" i="18"/>
  <c r="G31" i="18"/>
  <c r="F31" i="18"/>
  <c r="E31" i="18"/>
  <c r="D31" i="18"/>
  <c r="P31" i="18" s="1"/>
  <c r="Q30" i="18"/>
  <c r="P30" i="18"/>
  <c r="J31" i="1"/>
  <c r="I31" i="1"/>
  <c r="H31" i="1"/>
  <c r="G31" i="1"/>
  <c r="F31" i="1"/>
  <c r="E31" i="1"/>
  <c r="Q31" i="1" s="1"/>
  <c r="D31" i="1"/>
  <c r="Q30" i="1"/>
  <c r="P30" i="1"/>
  <c r="J27" i="17"/>
  <c r="I27" i="17"/>
  <c r="H27" i="17"/>
  <c r="G27" i="17"/>
  <c r="F27" i="17"/>
  <c r="E27" i="17"/>
  <c r="D27" i="17"/>
  <c r="Q27" i="17" s="1"/>
  <c r="Q26" i="17"/>
  <c r="P26" i="17"/>
  <c r="J27" i="18"/>
  <c r="I27" i="18"/>
  <c r="H27" i="18"/>
  <c r="G27" i="18"/>
  <c r="F27" i="18"/>
  <c r="E27" i="18"/>
  <c r="D27" i="18"/>
  <c r="Q27" i="18" s="1"/>
  <c r="Q26" i="18"/>
  <c r="P26" i="18"/>
  <c r="J27" i="1"/>
  <c r="I27" i="1"/>
  <c r="H27" i="1"/>
  <c r="G27" i="1"/>
  <c r="F27" i="1"/>
  <c r="E27" i="1"/>
  <c r="D27" i="1"/>
  <c r="Q27" i="1" s="1"/>
  <c r="Q26" i="1"/>
  <c r="P26" i="1"/>
  <c r="J19" i="17"/>
  <c r="I19" i="17"/>
  <c r="H19" i="17"/>
  <c r="G19" i="17"/>
  <c r="F19" i="17"/>
  <c r="E19" i="17"/>
  <c r="D19" i="17"/>
  <c r="Q19" i="17" s="1"/>
  <c r="Q18" i="17"/>
  <c r="P18" i="17"/>
  <c r="J19" i="18"/>
  <c r="I19" i="18"/>
  <c r="H19" i="18"/>
  <c r="G19" i="18"/>
  <c r="F19" i="18"/>
  <c r="E19" i="18"/>
  <c r="D19" i="18"/>
  <c r="Q19" i="18" s="1"/>
  <c r="Q18" i="18"/>
  <c r="P18" i="18"/>
  <c r="J19" i="1"/>
  <c r="I19" i="1"/>
  <c r="H19" i="1"/>
  <c r="G19" i="1"/>
  <c r="F19" i="1"/>
  <c r="E19" i="1"/>
  <c r="D19" i="1"/>
  <c r="Q19" i="1" s="1"/>
  <c r="Q18" i="1"/>
  <c r="P18" i="1"/>
  <c r="B14" i="8"/>
  <c r="B12" i="8"/>
  <c r="A12" i="8"/>
  <c r="P28" i="17"/>
  <c r="P28" i="18"/>
  <c r="P28" i="1"/>
  <c r="J29" i="17"/>
  <c r="J29" i="18"/>
  <c r="J29" i="1"/>
  <c r="E29" i="17"/>
  <c r="F29" i="17"/>
  <c r="G29" i="17"/>
  <c r="H29" i="17"/>
  <c r="I29" i="17"/>
  <c r="E29" i="18"/>
  <c r="F29" i="18"/>
  <c r="G29" i="18"/>
  <c r="H29" i="18"/>
  <c r="I29" i="18"/>
  <c r="E29" i="1"/>
  <c r="F29" i="1"/>
  <c r="G29" i="1"/>
  <c r="H29" i="1"/>
  <c r="I29" i="1"/>
  <c r="D29" i="17"/>
  <c r="P29" i="17" s="1"/>
  <c r="D29" i="18"/>
  <c r="D29" i="1"/>
  <c r="J25" i="17"/>
  <c r="J25" i="18"/>
  <c r="J25" i="1"/>
  <c r="E25" i="17"/>
  <c r="F25" i="17"/>
  <c r="G25" i="17"/>
  <c r="H25" i="17"/>
  <c r="I25" i="17"/>
  <c r="E25" i="18"/>
  <c r="F25" i="18"/>
  <c r="G25" i="18"/>
  <c r="H25" i="18"/>
  <c r="I25" i="18"/>
  <c r="E25" i="1"/>
  <c r="F25" i="1"/>
  <c r="G25" i="1"/>
  <c r="H25" i="1"/>
  <c r="I25" i="1"/>
  <c r="D25" i="17"/>
  <c r="D25" i="18"/>
  <c r="D25" i="1"/>
  <c r="J23" i="17"/>
  <c r="J23" i="18"/>
  <c r="J23" i="1"/>
  <c r="E23" i="17"/>
  <c r="F23" i="17"/>
  <c r="G23" i="17"/>
  <c r="H23" i="17"/>
  <c r="I23" i="17"/>
  <c r="P23" i="17" s="1"/>
  <c r="E23" i="18"/>
  <c r="F23" i="18"/>
  <c r="G23" i="18"/>
  <c r="H23" i="18"/>
  <c r="I23" i="18"/>
  <c r="E23" i="1"/>
  <c r="F23" i="1"/>
  <c r="G23" i="1"/>
  <c r="H23" i="1"/>
  <c r="I23" i="1"/>
  <c r="D23" i="17"/>
  <c r="D23" i="18"/>
  <c r="D23" i="1"/>
  <c r="J17" i="17"/>
  <c r="J17" i="18"/>
  <c r="J17" i="1"/>
  <c r="E17" i="17"/>
  <c r="F17" i="17"/>
  <c r="G17" i="17"/>
  <c r="H17" i="17"/>
  <c r="I17" i="17"/>
  <c r="E17" i="18"/>
  <c r="F17" i="18"/>
  <c r="G17" i="18"/>
  <c r="H17" i="18"/>
  <c r="I17" i="18"/>
  <c r="E17" i="1"/>
  <c r="F17" i="1"/>
  <c r="G17" i="1"/>
  <c r="H17" i="1"/>
  <c r="I17" i="1"/>
  <c r="D17" i="17"/>
  <c r="D17" i="18"/>
  <c r="D17" i="1"/>
  <c r="J21" i="17"/>
  <c r="J21" i="18"/>
  <c r="J21" i="1"/>
  <c r="E21" i="17"/>
  <c r="F21" i="17"/>
  <c r="G21" i="17"/>
  <c r="H21" i="17"/>
  <c r="I21" i="17"/>
  <c r="E21" i="18"/>
  <c r="F21" i="18"/>
  <c r="G21" i="18"/>
  <c r="H21" i="18"/>
  <c r="I21" i="18"/>
  <c r="E21" i="1"/>
  <c r="F21" i="1"/>
  <c r="P21" i="1" s="1"/>
  <c r="G21" i="1"/>
  <c r="H21" i="1"/>
  <c r="I21" i="1"/>
  <c r="D21" i="17"/>
  <c r="D21" i="18"/>
  <c r="D21" i="1"/>
  <c r="J33" i="17"/>
  <c r="I33" i="17"/>
  <c r="H33" i="17"/>
  <c r="G33" i="17"/>
  <c r="F33" i="17"/>
  <c r="E33" i="17"/>
  <c r="D33" i="17"/>
  <c r="P32" i="17"/>
  <c r="J33" i="18"/>
  <c r="I33" i="18"/>
  <c r="H33" i="18"/>
  <c r="G33" i="18"/>
  <c r="F33" i="18"/>
  <c r="E33" i="18"/>
  <c r="D33" i="18"/>
  <c r="P32" i="18"/>
  <c r="J33" i="1"/>
  <c r="I33" i="1"/>
  <c r="H33" i="1"/>
  <c r="G33" i="1"/>
  <c r="F33" i="1"/>
  <c r="E33" i="1"/>
  <c r="D33" i="1"/>
  <c r="P32" i="1"/>
  <c r="D8" i="17"/>
  <c r="D9" i="17"/>
  <c r="D10" i="17"/>
  <c r="E8" i="17"/>
  <c r="E9" i="17"/>
  <c r="E10" i="17"/>
  <c r="F8" i="17"/>
  <c r="F9" i="17"/>
  <c r="F10" i="17"/>
  <c r="G8" i="17"/>
  <c r="G11" i="17" s="1"/>
  <c r="G12" i="17" s="1"/>
  <c r="G9" i="17"/>
  <c r="G10" i="17"/>
  <c r="H8" i="17"/>
  <c r="H9" i="17"/>
  <c r="H10" i="17"/>
  <c r="I8" i="17"/>
  <c r="I9" i="17"/>
  <c r="I10" i="17"/>
  <c r="J8" i="17"/>
  <c r="J9" i="17"/>
  <c r="J10" i="17"/>
  <c r="D8" i="18"/>
  <c r="D9" i="18"/>
  <c r="D10" i="18"/>
  <c r="E8" i="18"/>
  <c r="E9" i="18"/>
  <c r="E10" i="18"/>
  <c r="F8" i="18"/>
  <c r="F9" i="18"/>
  <c r="F10" i="18"/>
  <c r="G8" i="18"/>
  <c r="G9" i="18"/>
  <c r="G10" i="18"/>
  <c r="H8" i="18"/>
  <c r="H9" i="18"/>
  <c r="H10" i="18"/>
  <c r="I8" i="18"/>
  <c r="I9" i="18"/>
  <c r="I10" i="18"/>
  <c r="J8" i="18"/>
  <c r="J9" i="18"/>
  <c r="J10" i="18"/>
  <c r="D8" i="1"/>
  <c r="D9" i="1"/>
  <c r="D10" i="1"/>
  <c r="E8" i="1"/>
  <c r="E9" i="1"/>
  <c r="E10" i="1"/>
  <c r="F8" i="1"/>
  <c r="F9" i="1"/>
  <c r="F10" i="1"/>
  <c r="G8" i="1"/>
  <c r="G9" i="1"/>
  <c r="G10" i="1"/>
  <c r="H8" i="1"/>
  <c r="H9" i="1"/>
  <c r="H10" i="1"/>
  <c r="I8" i="1"/>
  <c r="I9" i="1"/>
  <c r="I10" i="1"/>
  <c r="J8" i="1"/>
  <c r="J9" i="1"/>
  <c r="J10" i="1"/>
  <c r="J35" i="1"/>
  <c r="I35" i="1"/>
  <c r="H35" i="1"/>
  <c r="G35" i="1"/>
  <c r="F35" i="1"/>
  <c r="E35" i="1"/>
  <c r="D35" i="1"/>
  <c r="P34" i="1"/>
  <c r="P24" i="1"/>
  <c r="D15" i="8" s="1"/>
  <c r="P22" i="1"/>
  <c r="P20" i="1"/>
  <c r="D11" i="8"/>
  <c r="P16" i="1"/>
  <c r="P34" i="17"/>
  <c r="F24" i="8" s="1"/>
  <c r="F25" i="8" s="1"/>
  <c r="P24" i="17"/>
  <c r="P22" i="17"/>
  <c r="P20" i="17"/>
  <c r="P16" i="17"/>
  <c r="P34" i="18"/>
  <c r="H24" i="8" s="1"/>
  <c r="H25" i="8" s="1"/>
  <c r="P24" i="18"/>
  <c r="P22" i="18"/>
  <c r="P20" i="18"/>
  <c r="P16" i="18"/>
  <c r="A29" i="8"/>
  <c r="D35" i="17"/>
  <c r="E35" i="17"/>
  <c r="F35" i="17"/>
  <c r="G35" i="17"/>
  <c r="H35" i="17"/>
  <c r="I35" i="17"/>
  <c r="J35" i="17"/>
  <c r="D35" i="18"/>
  <c r="E35" i="18"/>
  <c r="F35" i="18"/>
  <c r="G35" i="18"/>
  <c r="H35" i="18"/>
  <c r="I35" i="18"/>
  <c r="J35" i="18"/>
  <c r="J44" i="1"/>
  <c r="J46" i="1"/>
  <c r="J47" i="1"/>
  <c r="J48" i="1"/>
  <c r="J44" i="18"/>
  <c r="J46" i="18"/>
  <c r="J47" i="18"/>
  <c r="J44" i="17"/>
  <c r="J46" i="17"/>
  <c r="J47" i="17"/>
  <c r="A74" i="18"/>
  <c r="A74" i="17"/>
  <c r="A74" i="1"/>
  <c r="K8" i="18"/>
  <c r="L8" i="18"/>
  <c r="M8" i="18"/>
  <c r="N8" i="18"/>
  <c r="O8" i="18"/>
  <c r="K9" i="18"/>
  <c r="L9" i="18"/>
  <c r="M9" i="18"/>
  <c r="N9" i="18"/>
  <c r="O9" i="18"/>
  <c r="O11" i="18" s="1"/>
  <c r="K10" i="18"/>
  <c r="L10" i="18"/>
  <c r="M10" i="18"/>
  <c r="N10" i="18"/>
  <c r="O10" i="18"/>
  <c r="I71" i="18"/>
  <c r="K8" i="17"/>
  <c r="L8" i="17"/>
  <c r="M8" i="17"/>
  <c r="N8" i="17"/>
  <c r="O8" i="17"/>
  <c r="K9" i="17"/>
  <c r="L9" i="17"/>
  <c r="M9" i="17"/>
  <c r="N9" i="17"/>
  <c r="O9" i="17"/>
  <c r="K10" i="17"/>
  <c r="L10" i="17"/>
  <c r="M10" i="17"/>
  <c r="N10" i="17"/>
  <c r="O10" i="17"/>
  <c r="I71" i="17"/>
  <c r="D19" i="10"/>
  <c r="D9" i="10"/>
  <c r="D10" i="10"/>
  <c r="D11" i="10"/>
  <c r="E19" i="10"/>
  <c r="E41" i="10" s="1"/>
  <c r="E43" i="10" s="1"/>
  <c r="E9" i="10"/>
  <c r="E10" i="10"/>
  <c r="E12" i="10" s="1"/>
  <c r="E13" i="10" s="1"/>
  <c r="E11" i="10"/>
  <c r="F19" i="10"/>
  <c r="F41" i="10" s="1"/>
  <c r="F9" i="10"/>
  <c r="F12" i="10" s="1"/>
  <c r="F10" i="10"/>
  <c r="F11" i="10"/>
  <c r="F13" i="10" s="1"/>
  <c r="G19" i="10"/>
  <c r="G9" i="10"/>
  <c r="G12" i="10" s="1"/>
  <c r="G10" i="10"/>
  <c r="G11" i="10"/>
  <c r="H19" i="10"/>
  <c r="H9" i="10"/>
  <c r="H10" i="10"/>
  <c r="H13" i="10" s="1"/>
  <c r="H11" i="10"/>
  <c r="I19" i="10"/>
  <c r="I41" i="10" s="1"/>
  <c r="I43" i="10" s="1"/>
  <c r="I9" i="10"/>
  <c r="I10" i="10"/>
  <c r="I11" i="10"/>
  <c r="J19" i="10"/>
  <c r="J41" i="10" s="1"/>
  <c r="J9" i="10"/>
  <c r="J12" i="10" s="1"/>
  <c r="J13" i="10" s="1"/>
  <c r="J10" i="10"/>
  <c r="J11" i="10"/>
  <c r="P19" i="10"/>
  <c r="P41" i="10" s="1"/>
  <c r="P9" i="10"/>
  <c r="P10" i="10"/>
  <c r="P12" i="10" s="1"/>
  <c r="P13" i="10" s="1"/>
  <c r="P11" i="10"/>
  <c r="D21" i="10"/>
  <c r="D41" i="10" s="1"/>
  <c r="E21" i="10"/>
  <c r="F21" i="10"/>
  <c r="G21" i="10"/>
  <c r="Q21" i="10" s="1"/>
  <c r="H21" i="10"/>
  <c r="I21" i="10"/>
  <c r="J21" i="10"/>
  <c r="P21" i="10"/>
  <c r="D23" i="10"/>
  <c r="Q23" i="10" s="1"/>
  <c r="E23" i="10"/>
  <c r="F23" i="10"/>
  <c r="G23" i="10"/>
  <c r="H23" i="10"/>
  <c r="H41" i="10" s="1"/>
  <c r="H43" i="10" s="1"/>
  <c r="I23" i="10"/>
  <c r="J23" i="10"/>
  <c r="P23" i="10"/>
  <c r="D27" i="10"/>
  <c r="E27" i="10"/>
  <c r="F27" i="10"/>
  <c r="Q27" i="10" s="1"/>
  <c r="G27" i="10"/>
  <c r="H27" i="10"/>
  <c r="I27" i="10"/>
  <c r="J27" i="10"/>
  <c r="P27" i="10"/>
  <c r="D29" i="10"/>
  <c r="E29" i="10"/>
  <c r="F29" i="10"/>
  <c r="G29" i="10"/>
  <c r="H29" i="10"/>
  <c r="I29" i="10"/>
  <c r="J29" i="10"/>
  <c r="P29" i="10"/>
  <c r="D32" i="10"/>
  <c r="E32" i="10"/>
  <c r="F32" i="10"/>
  <c r="G32" i="10"/>
  <c r="H32" i="10"/>
  <c r="I32" i="10"/>
  <c r="J32" i="10"/>
  <c r="P32" i="10"/>
  <c r="D34" i="10"/>
  <c r="E34" i="10"/>
  <c r="F34" i="10"/>
  <c r="G34" i="10"/>
  <c r="Q34" i="10" s="1"/>
  <c r="H34" i="10"/>
  <c r="I34" i="10"/>
  <c r="J34" i="10"/>
  <c r="P34" i="10"/>
  <c r="D36" i="10"/>
  <c r="E36" i="10"/>
  <c r="F36" i="10"/>
  <c r="Q36" i="10" s="1"/>
  <c r="G36" i="10"/>
  <c r="H36" i="10"/>
  <c r="I36" i="10"/>
  <c r="J36" i="10"/>
  <c r="P36" i="10"/>
  <c r="D38" i="10"/>
  <c r="E38" i="10"/>
  <c r="Q38" i="10"/>
  <c r="F38" i="10"/>
  <c r="G38" i="10"/>
  <c r="H38" i="10"/>
  <c r="I38" i="10"/>
  <c r="J38" i="10"/>
  <c r="P38" i="10"/>
  <c r="D40" i="10"/>
  <c r="E40" i="10"/>
  <c r="F40" i="10"/>
  <c r="Q40" i="10" s="1"/>
  <c r="G40" i="10"/>
  <c r="H40" i="10"/>
  <c r="I40" i="10"/>
  <c r="J40" i="10"/>
  <c r="P40" i="10"/>
  <c r="J55" i="10"/>
  <c r="J63" i="10" s="1"/>
  <c r="R85" i="10" s="1"/>
  <c r="J58" i="10"/>
  <c r="A86" i="10"/>
  <c r="G85" i="10"/>
  <c r="I82" i="10"/>
  <c r="E50" i="10"/>
  <c r="E49" i="10"/>
  <c r="A46" i="10"/>
  <c r="K23" i="10"/>
  <c r="K41" i="10" s="1"/>
  <c r="K43" i="10" s="1"/>
  <c r="L23" i="10"/>
  <c r="M23" i="10"/>
  <c r="M41" i="10" s="1"/>
  <c r="N23" i="10"/>
  <c r="O23" i="10"/>
  <c r="K27" i="10"/>
  <c r="L27" i="10"/>
  <c r="L41" i="10" s="1"/>
  <c r="M27" i="10"/>
  <c r="N27" i="10"/>
  <c r="O27" i="10"/>
  <c r="K29" i="10"/>
  <c r="L29" i="10"/>
  <c r="M29" i="10"/>
  <c r="N29" i="10"/>
  <c r="O29" i="10"/>
  <c r="O41" i="10" s="1"/>
  <c r="O43" i="10" s="1"/>
  <c r="K32" i="10"/>
  <c r="L32" i="10"/>
  <c r="M32" i="10"/>
  <c r="N32" i="10"/>
  <c r="O32" i="10"/>
  <c r="K34" i="10"/>
  <c r="L34" i="10"/>
  <c r="M34" i="10"/>
  <c r="N34" i="10"/>
  <c r="O34" i="10"/>
  <c r="K38" i="10"/>
  <c r="L38" i="10"/>
  <c r="M38" i="10"/>
  <c r="N38" i="10"/>
  <c r="O38" i="10"/>
  <c r="K40" i="10"/>
  <c r="L40" i="10"/>
  <c r="M40" i="10"/>
  <c r="N40" i="10"/>
  <c r="N41" i="10" s="1"/>
  <c r="O40" i="10"/>
  <c r="K9" i="10"/>
  <c r="K10" i="10"/>
  <c r="K12" i="10" s="1"/>
  <c r="K13" i="10" s="1"/>
  <c r="K11" i="10"/>
  <c r="L9" i="10"/>
  <c r="L10" i="10"/>
  <c r="L11" i="10"/>
  <c r="L12" i="10"/>
  <c r="L13" i="10" s="1"/>
  <c r="M9" i="10"/>
  <c r="M13" i="10" s="1"/>
  <c r="M10" i="10"/>
  <c r="M11" i="10"/>
  <c r="N9" i="10"/>
  <c r="N12" i="10" s="1"/>
  <c r="N13" i="10" s="1"/>
  <c r="N10" i="10"/>
  <c r="N11" i="10"/>
  <c r="O9" i="10"/>
  <c r="O13" i="10" s="1"/>
  <c r="O10" i="10"/>
  <c r="O11" i="10"/>
  <c r="Q39" i="10"/>
  <c r="Q37" i="10"/>
  <c r="Q35" i="10"/>
  <c r="Q33" i="10"/>
  <c r="Q30" i="10"/>
  <c r="Q28" i="10"/>
  <c r="Q26" i="10"/>
  <c r="Q25" i="10"/>
  <c r="Q22" i="10"/>
  <c r="Q20" i="10"/>
  <c r="Q17" i="10"/>
  <c r="Q16" i="10"/>
  <c r="Q15" i="10"/>
  <c r="I71" i="1"/>
  <c r="K8" i="1"/>
  <c r="K9" i="1"/>
  <c r="K10" i="1"/>
  <c r="L8" i="1"/>
  <c r="L9" i="1"/>
  <c r="L10" i="1"/>
  <c r="M8" i="1"/>
  <c r="M9" i="1"/>
  <c r="M10" i="1"/>
  <c r="N8" i="1"/>
  <c r="N9" i="1"/>
  <c r="N10" i="1"/>
  <c r="O8" i="1"/>
  <c r="O11" i="1" s="1"/>
  <c r="O9" i="1"/>
  <c r="O10" i="1"/>
  <c r="G73" i="1"/>
  <c r="E38" i="1"/>
  <c r="E39" i="1"/>
  <c r="G11" i="1"/>
  <c r="G12" i="1" s="1"/>
  <c r="P17" i="17"/>
  <c r="N11" i="1"/>
  <c r="I12" i="10"/>
  <c r="I13" i="10"/>
  <c r="M12" i="10"/>
  <c r="H12" i="10"/>
  <c r="Q29" i="10"/>
  <c r="O12" i="10"/>
  <c r="D12" i="10"/>
  <c r="D13" i="10"/>
  <c r="Q71" i="17"/>
  <c r="Q75" i="1"/>
  <c r="Q74" i="18"/>
  <c r="Q74" i="17"/>
  <c r="Q71" i="18"/>
  <c r="T20" i="8" l="1"/>
  <c r="U20" i="8"/>
  <c r="H11" i="8"/>
  <c r="T19" i="8"/>
  <c r="T16" i="8"/>
  <c r="F13" i="8"/>
  <c r="T17" i="8"/>
  <c r="U16" i="8"/>
  <c r="D13" i="8"/>
  <c r="T13" i="8" s="1"/>
  <c r="T18" i="8"/>
  <c r="U18" i="8"/>
  <c r="U17" i="8"/>
  <c r="T6" i="8"/>
  <c r="H13" i="8"/>
  <c r="H15" i="8"/>
  <c r="F9" i="8"/>
  <c r="H9" i="8"/>
  <c r="T7" i="8"/>
  <c r="U7" i="8"/>
  <c r="U6" i="8"/>
  <c r="P31" i="1"/>
  <c r="Q31" i="18"/>
  <c r="P31" i="17"/>
  <c r="P27" i="18"/>
  <c r="P27" i="1"/>
  <c r="P27" i="17"/>
  <c r="P19" i="18"/>
  <c r="P19" i="17"/>
  <c r="P19" i="1"/>
  <c r="J52" i="18"/>
  <c r="I27" i="8" s="1"/>
  <c r="P33" i="1"/>
  <c r="P21" i="17"/>
  <c r="H11" i="18"/>
  <c r="H12" i="18" s="1"/>
  <c r="P29" i="18"/>
  <c r="Q74" i="1"/>
  <c r="F11" i="17"/>
  <c r="E11" i="17"/>
  <c r="M11" i="1"/>
  <c r="M11" i="17"/>
  <c r="M12" i="17" s="1"/>
  <c r="D11" i="17"/>
  <c r="D12" i="17" s="1"/>
  <c r="P25" i="1"/>
  <c r="L11" i="17"/>
  <c r="L12" i="17" s="1"/>
  <c r="J52" i="17"/>
  <c r="G27" i="8" s="1"/>
  <c r="H11" i="1"/>
  <c r="H12" i="1" s="1"/>
  <c r="I11" i="17"/>
  <c r="I12" i="17" s="1"/>
  <c r="K11" i="17"/>
  <c r="K12" i="17" s="1"/>
  <c r="N11" i="18"/>
  <c r="N12" i="18" s="1"/>
  <c r="K11" i="18"/>
  <c r="K12" i="18" s="1"/>
  <c r="F11" i="18"/>
  <c r="F12" i="18" s="1"/>
  <c r="P17" i="1"/>
  <c r="E11" i="1"/>
  <c r="E12" i="1" s="1"/>
  <c r="E11" i="18"/>
  <c r="E12" i="18" s="1"/>
  <c r="P23" i="1"/>
  <c r="P23" i="18"/>
  <c r="D11" i="1"/>
  <c r="D12" i="1" s="1"/>
  <c r="P33" i="17"/>
  <c r="F22" i="8" s="1"/>
  <c r="F23" i="8" s="1"/>
  <c r="P35" i="18"/>
  <c r="F12" i="17"/>
  <c r="E12" i="17"/>
  <c r="N11" i="17"/>
  <c r="P25" i="17"/>
  <c r="I11" i="18"/>
  <c r="I12" i="18" s="1"/>
  <c r="H11" i="17"/>
  <c r="H12" i="17" s="1"/>
  <c r="N12" i="1"/>
  <c r="G11" i="18"/>
  <c r="G12" i="18" s="1"/>
  <c r="T8" i="8"/>
  <c r="O12" i="1"/>
  <c r="F11" i="1"/>
  <c r="F12" i="1" s="1"/>
  <c r="P17" i="18"/>
  <c r="M11" i="18"/>
  <c r="M12" i="18" s="1"/>
  <c r="P35" i="1"/>
  <c r="P33" i="18"/>
  <c r="H22" i="8" s="1"/>
  <c r="H23" i="8" s="1"/>
  <c r="P21" i="18"/>
  <c r="P29" i="1"/>
  <c r="P35" i="17"/>
  <c r="D11" i="18"/>
  <c r="D12" i="18" s="1"/>
  <c r="P25" i="18"/>
  <c r="I11" i="1"/>
  <c r="I12" i="1" s="1"/>
  <c r="J11" i="18"/>
  <c r="J12" i="18" s="1"/>
  <c r="J11" i="17"/>
  <c r="J12" i="17" s="1"/>
  <c r="M43" i="10"/>
  <c r="G13" i="10"/>
  <c r="R34" i="10"/>
  <c r="D43" i="10"/>
  <c r="R41" i="10"/>
  <c r="N12" i="17"/>
  <c r="T24" i="8"/>
  <c r="R29" i="10"/>
  <c r="P43" i="10"/>
  <c r="F43" i="10"/>
  <c r="R19" i="10"/>
  <c r="N43" i="10"/>
  <c r="R15" i="10"/>
  <c r="R25" i="10"/>
  <c r="R30" i="10"/>
  <c r="R22" i="10"/>
  <c r="F11" i="8"/>
  <c r="T11" i="8" s="1"/>
  <c r="T10" i="8"/>
  <c r="J43" i="10"/>
  <c r="F15" i="8"/>
  <c r="T14" i="8"/>
  <c r="R32" i="10"/>
  <c r="L43" i="10"/>
  <c r="R39" i="10"/>
  <c r="G41" i="10"/>
  <c r="G43" i="10" s="1"/>
  <c r="R21" i="10"/>
  <c r="R24" i="10"/>
  <c r="R17" i="10"/>
  <c r="J11" i="1"/>
  <c r="J12" i="1" s="1"/>
  <c r="R37" i="10"/>
  <c r="R35" i="10"/>
  <c r="R40" i="10"/>
  <c r="O11" i="17"/>
  <c r="O12" i="17" s="1"/>
  <c r="T12" i="8"/>
  <c r="D9" i="8"/>
  <c r="Q19" i="10"/>
  <c r="R28" i="10"/>
  <c r="R36" i="10"/>
  <c r="R23" i="10"/>
  <c r="R38" i="10"/>
  <c r="L11" i="18"/>
  <c r="L12" i="18" s="1"/>
  <c r="R27" i="10"/>
  <c r="K11" i="1"/>
  <c r="K12" i="1" s="1"/>
  <c r="R26" i="10"/>
  <c r="R20" i="10"/>
  <c r="R33" i="10"/>
  <c r="M12" i="1"/>
  <c r="O12" i="18"/>
  <c r="L11" i="1"/>
  <c r="L12" i="1" s="1"/>
  <c r="R16" i="10"/>
  <c r="Q32" i="10"/>
  <c r="T15" i="8" l="1"/>
  <c r="T9" i="8"/>
  <c r="U27" i="8"/>
  <c r="Q16" i="1"/>
  <c r="Q20" i="17"/>
  <c r="G11" i="8" s="1"/>
  <c r="Q28" i="17"/>
  <c r="Q16" i="17"/>
  <c r="G9" i="8" s="1"/>
  <c r="Q17" i="17"/>
  <c r="Q34" i="17"/>
  <c r="G24" i="8" s="1"/>
  <c r="G25" i="8" s="1"/>
  <c r="Q33" i="17"/>
  <c r="G22" i="8" s="1"/>
  <c r="Q23" i="17"/>
  <c r="Q29" i="17"/>
  <c r="Q32" i="17"/>
  <c r="Q21" i="17"/>
  <c r="Q22" i="17"/>
  <c r="G13" i="8" s="1"/>
  <c r="Q35" i="17"/>
  <c r="Q16" i="18"/>
  <c r="I9" i="8" s="1"/>
  <c r="Q34" i="18"/>
  <c r="I24" i="8" s="1"/>
  <c r="I25" i="8" s="1"/>
  <c r="J25" i="8" s="1"/>
  <c r="Q29" i="18"/>
  <c r="Q33" i="18"/>
  <c r="I22" i="8" s="1"/>
  <c r="I23" i="8" s="1"/>
  <c r="Q24" i="18"/>
  <c r="I15" i="8" s="1"/>
  <c r="Q35" i="18"/>
  <c r="Q32" i="18"/>
  <c r="Q28" i="18"/>
  <c r="T23" i="8"/>
  <c r="Q22" i="18"/>
  <c r="I13" i="8" s="1"/>
  <c r="Q34" i="1"/>
  <c r="E9" i="8"/>
  <c r="Q21" i="18"/>
  <c r="Q35" i="1"/>
  <c r="Q23" i="18"/>
  <c r="R46" i="10"/>
  <c r="R84" i="10" s="1"/>
  <c r="R86" i="10" s="1"/>
  <c r="Q20" i="18"/>
  <c r="I11" i="8" s="1"/>
  <c r="Q21" i="1"/>
  <c r="Q17" i="18"/>
  <c r="Q32" i="1"/>
  <c r="Q22" i="1"/>
  <c r="Q28" i="1"/>
  <c r="Q41" i="10"/>
  <c r="Q23" i="1"/>
  <c r="Q43" i="10"/>
  <c r="Q25" i="1"/>
  <c r="Q33" i="1"/>
  <c r="Q25" i="17"/>
  <c r="Q29" i="1"/>
  <c r="Q24" i="1"/>
  <c r="Q25" i="18"/>
  <c r="Q24" i="17"/>
  <c r="G15" i="8" s="1"/>
  <c r="Q17" i="1"/>
  <c r="Q20" i="1"/>
  <c r="Q45" i="10"/>
  <c r="T25" i="8" l="1"/>
  <c r="G23" i="8"/>
  <c r="G28" i="8" s="1"/>
  <c r="T22" i="8"/>
  <c r="U24" i="8"/>
  <c r="I28" i="8"/>
  <c r="U9" i="8"/>
  <c r="U8" i="8"/>
  <c r="E11" i="8"/>
  <c r="U11" i="8" s="1"/>
  <c r="U10" i="8"/>
  <c r="U22" i="8"/>
  <c r="U23" i="8"/>
  <c r="E15" i="8"/>
  <c r="U15" i="8" s="1"/>
  <c r="U14" i="8"/>
  <c r="U12" i="8"/>
  <c r="E13" i="8"/>
  <c r="U25" i="8"/>
  <c r="U13" i="8" l="1"/>
  <c r="E28" i="8"/>
  <c r="U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Dkita</author>
  </authors>
  <commentList>
    <comment ref="J1" authorId="0" shapeId="0" xr:uid="{B2CB57F3-C41C-4FC5-92AA-E43E52993076}">
      <text>
        <r>
          <rPr>
            <b/>
            <sz val="8"/>
            <color indexed="81"/>
            <rFont val="Tahoma"/>
            <family val="2"/>
          </rPr>
          <t>Tab titles are shown in top right corner of each worksheet and on the sheet tabs when viewed on screen.  NOTE 2</t>
        </r>
      </text>
    </comment>
    <comment ref="A2" authorId="0" shapeId="0" xr:uid="{6FD2C629-E9CE-4E10-9A66-768700B900FF}">
      <text>
        <r>
          <rPr>
            <b/>
            <sz val="8"/>
            <color indexed="81"/>
            <rFont val="Tahoma"/>
            <family val="2"/>
          </rPr>
          <t>COST PROPOSAL Instructions
-----------------------------------------
The worksheet displayed on this page is for illustration only.  It is not intended to be part of a submittal.  
NOTES:
1.  Sample data shown in the worksheets are for illustration and should be replaced by actuals.
----------------
2. The COST PROPOSAL includes a series of  worksheets with titles shown on sheet tabs when viewed on screen and displayed in the top right corner of each sheet.
Worksheets with tab titles beginning with A, A1, A2, A3, B, and C will indicate  costs for labor, fees, indirect, and other direct for required tasks.  Labor costs for optional tasks are also shown.
Other direct costs for optional tasks are entered in sheets D, D1,D2, and D3.
----------------
3. Enter data in UNSHADED cells.  
Data in SHADED cells are derived by reference or calculated by imbedded formula.  These cells are locked, but can be unlocked without a password. (Tools menu/Protection submenu.)
----------------
4.  Sample cells are shown with special instructions for data entry, to explain formulas, or manipulate the worksheets for adding columns.
----------------
5.  Check your math.  Imbedded formulas may require change. Consultants are responsible for all calculations submitted.
Consultants may alter cell data or formulas as needed but are required to submit a COST PROPOSAL that follows the structure and layout of these worksheets.
----------------
6.  Printing:  letter, legal or 11"x17" paper sizes are acceptable.</t>
        </r>
      </text>
    </comment>
    <comment ref="E3" authorId="0" shapeId="0" xr:uid="{7BA338DB-E7FD-497E-B1EE-B0AA2567BCC4}">
      <text>
        <r>
          <rPr>
            <b/>
            <sz val="8"/>
            <color indexed="81"/>
            <rFont val="Tahoma"/>
            <family val="2"/>
          </rPr>
          <t xml:space="preserve">REPLACE sample with the name of the primary consulting firm whose staff and rates are shown on this worksheet.
</t>
        </r>
      </text>
    </comment>
    <comment ref="D6" authorId="0" shapeId="0" xr:uid="{67969F61-3948-430E-9CD1-664883A33219}">
      <text>
        <r>
          <rPr>
            <b/>
            <sz val="8"/>
            <color indexed="81"/>
            <rFont val="Tahoma"/>
            <family val="2"/>
          </rPr>
          <t>REPLACE sample data with actual for assigned staff, classification, and hourly wage. NOTE 4</t>
        </r>
      </text>
    </comment>
    <comment ref="J6" authorId="0" shapeId="0" xr:uid="{1F518A18-F6CB-4E6B-B269-181D2694F94A}">
      <text>
        <r>
          <rPr>
            <b/>
            <sz val="8"/>
            <color indexed="81"/>
            <rFont val="Tahoma"/>
            <family val="2"/>
          </rPr>
          <t>TO ENTER additional assigned staff, use "unhide columns."  For instructions type in "unhide columns" from the "help" menu.  To print with additional columns, type in "set paper size" from the "help" menu.</t>
        </r>
      </text>
    </comment>
    <comment ref="P6" authorId="0" shapeId="0" xr:uid="{C9296382-0B0A-4126-AF82-41DD8235AE37}">
      <text>
        <r>
          <rPr>
            <b/>
            <sz val="8"/>
            <color indexed="81"/>
            <rFont val="Tahoma"/>
            <family val="2"/>
          </rPr>
          <t>In this column ENTER the last assigned staff member.  To the left of this column, INSERT or DELETE columns for assigned staff as needed.</t>
        </r>
      </text>
    </comment>
    <comment ref="C9" authorId="0" shapeId="0" xr:uid="{FAE599FF-12CF-453C-AE3B-208EAB1C3E4C}">
      <text>
        <r>
          <rPr>
            <b/>
            <sz val="8"/>
            <color indexed="81"/>
            <rFont val="Tahoma"/>
            <family val="2"/>
          </rPr>
          <t>REPLACE the example percentage rates  with actual rates for Fringe, Overhead, G&amp;A, and Fee. (Fringe rate applies to hourly wage.) NOTE 4</t>
        </r>
      </text>
    </comment>
    <comment ref="C10" authorId="0" shapeId="0" xr:uid="{B45FDC27-605D-42AD-8E83-4F7BCC85BBA6}">
      <text>
        <r>
          <rPr>
            <b/>
            <sz val="8"/>
            <color indexed="81"/>
            <rFont val="Tahoma"/>
            <family val="2"/>
          </rPr>
          <t>Overhead rate applies to the hourly wage.  NOTE 4</t>
        </r>
      </text>
    </comment>
    <comment ref="C11" authorId="0" shapeId="0" xr:uid="{7FABA731-E5DC-4A12-A765-B13B29AADD44}">
      <text>
        <r>
          <rPr>
            <b/>
            <sz val="8"/>
            <color indexed="81"/>
            <rFont val="Tahoma"/>
            <family val="2"/>
          </rPr>
          <t>General and Administration cost rate applies to the hourly wage.  NOTE 4</t>
        </r>
      </text>
    </comment>
    <comment ref="C12" authorId="0" shapeId="0" xr:uid="{62E7DA8A-D883-4A8F-80E9-66F65C41589B}">
      <text>
        <r>
          <rPr>
            <b/>
            <sz val="8"/>
            <color indexed="81"/>
            <rFont val="Tahoma"/>
            <family val="2"/>
          </rPr>
          <t xml:space="preserve">This rate applies to the sum of hourly wage +fringe +overhead +G&amp;A. </t>
        </r>
        <r>
          <rPr>
            <sz val="8"/>
            <color indexed="81"/>
            <rFont val="Tahoma"/>
            <family val="2"/>
          </rPr>
          <t xml:space="preserve">NOTE:  SJCDPW's standard business practice is to consider a fixed fee (profit) of 8% to 10%.  Any fee proposed at a higher rate requires justification. </t>
        </r>
        <r>
          <rPr>
            <b/>
            <sz val="8"/>
            <color indexed="81"/>
            <rFont val="Tahoma"/>
            <family val="2"/>
          </rPr>
          <t>NOTE 4</t>
        </r>
      </text>
    </comment>
    <comment ref="D18" authorId="0" shapeId="0" xr:uid="{5FB48AF2-053D-4AEC-9482-B50F49507B8E}">
      <text>
        <r>
          <rPr>
            <b/>
            <sz val="8"/>
            <color indexed="81"/>
            <rFont val="Tahoma"/>
            <family val="2"/>
          </rPr>
          <t>Assigned hours for OPTIONAL tasks are shown on a separate worksheet.</t>
        </r>
      </text>
    </comment>
    <comment ref="R46" authorId="0" shapeId="0" xr:uid="{2335E6F0-1380-42C8-8DC8-C3CCEA8C7F2A}">
      <text>
        <r>
          <rPr>
            <b/>
            <sz val="8"/>
            <color indexed="81"/>
            <rFont val="Tahoma"/>
            <family val="2"/>
          </rPr>
          <t>Check all calculations NOTE 5</t>
        </r>
      </text>
    </comment>
    <comment ref="J48" authorId="0" shapeId="0" xr:uid="{BFB27A41-DFAE-490B-B9F0-BF2C20544438}">
      <text>
        <r>
          <rPr>
            <b/>
            <sz val="8"/>
            <color indexed="81"/>
            <rFont val="Tahoma"/>
            <family val="2"/>
          </rPr>
          <t>Tab titles are shown in top right corner of each worksheet and on the sheet tabs when viewed on screen.  NOTE 2</t>
        </r>
        <r>
          <rPr>
            <sz val="8"/>
            <color indexed="81"/>
            <rFont val="Tahoma"/>
            <family val="2"/>
          </rPr>
          <t xml:space="preserve">
</t>
        </r>
      </text>
    </comment>
    <comment ref="A49" authorId="0" shapeId="0" xr:uid="{46719CD6-11E6-4E86-B50E-9A14262F19CB}">
      <text>
        <r>
          <rPr>
            <b/>
            <sz val="8"/>
            <color indexed="81"/>
            <rFont val="Tahoma"/>
            <family val="2"/>
          </rPr>
          <t>This page is for illustration only.  Sample data shown are for illustration and should be replaced by actuals.</t>
        </r>
      </text>
    </comment>
    <comment ref="D52" authorId="0" shapeId="0" xr:uid="{59C651DA-A285-4DDA-A928-0570060B0BD4}">
      <text>
        <r>
          <rPr>
            <b/>
            <sz val="8"/>
            <color indexed="81"/>
            <rFont val="Tahoma"/>
            <family val="2"/>
          </rPr>
          <t>Do not include a markup or cost plus budget figure for other direct costs.</t>
        </r>
      </text>
    </comment>
    <comment ref="C56" authorId="0" shapeId="0" xr:uid="{51F4A901-4645-478B-A62A-92C0E902D6E4}">
      <text>
        <r>
          <rPr>
            <b/>
            <sz val="8"/>
            <color indexed="81"/>
            <rFont val="Tahoma"/>
            <family val="2"/>
          </rPr>
          <t xml:space="preserve">Specify cost for each item in the Detail below and enter the subtotal in the </t>
        </r>
        <r>
          <rPr>
            <b/>
            <u/>
            <sz val="8"/>
            <color indexed="81"/>
            <rFont val="Tahoma"/>
            <family val="2"/>
          </rPr>
          <t>cost</t>
        </r>
        <r>
          <rPr>
            <b/>
            <sz val="8"/>
            <color indexed="81"/>
            <rFont val="Tahoma"/>
            <family val="2"/>
          </rPr>
          <t xml:space="preserve"> column.</t>
        </r>
      </text>
    </comment>
    <comment ref="C57" authorId="0" shapeId="0" xr:uid="{409BEDB4-C584-47CF-9FE3-6D86351C3AFE}">
      <text>
        <r>
          <rPr>
            <b/>
            <sz val="8"/>
            <color indexed="81"/>
            <rFont val="Tahoma"/>
            <family val="2"/>
          </rPr>
          <t>Specify rate basis per month/week/job</t>
        </r>
      </text>
    </comment>
    <comment ref="C58" authorId="0" shapeId="0" xr:uid="{2E6949A0-AE4F-4CE4-ABFC-74A6DA5C78BA}">
      <text>
        <r>
          <rPr>
            <b/>
            <sz val="8"/>
            <color indexed="81"/>
            <rFont val="Tahoma"/>
            <family val="2"/>
          </rPr>
          <t xml:space="preserve">Enter "average cost" and enter values for </t>
        </r>
        <r>
          <rPr>
            <b/>
            <u/>
            <sz val="8"/>
            <color indexed="81"/>
            <rFont val="Tahoma"/>
            <family val="2"/>
          </rPr>
          <t>#units</t>
        </r>
        <r>
          <rPr>
            <b/>
            <sz val="8"/>
            <color indexed="81"/>
            <rFont val="Tahoma"/>
            <family val="2"/>
          </rPr>
          <t xml:space="preserve"> and </t>
        </r>
        <r>
          <rPr>
            <b/>
            <u/>
            <sz val="8"/>
            <color indexed="81"/>
            <rFont val="Tahoma"/>
            <family val="2"/>
          </rPr>
          <t>unit price</t>
        </r>
        <r>
          <rPr>
            <b/>
            <sz val="8"/>
            <color indexed="81"/>
            <rFont val="Tahoma"/>
            <family val="2"/>
          </rPr>
          <t xml:space="preserve"> OR enter  "see detail attached" and enter in</t>
        </r>
        <r>
          <rPr>
            <b/>
            <u/>
            <sz val="8"/>
            <color indexed="81"/>
            <rFont val="Tahoma"/>
            <family val="2"/>
          </rPr>
          <t xml:space="preserve"> cost</t>
        </r>
        <r>
          <rPr>
            <b/>
            <sz val="8"/>
            <color indexed="81"/>
            <rFont val="Tahoma"/>
            <family val="2"/>
          </rPr>
          <t xml:space="preserve"> column the subtotal from the Detail below.  </t>
        </r>
      </text>
    </comment>
    <comment ref="C59" authorId="0" shapeId="0" xr:uid="{CC8F85F1-7860-4DBD-8BBC-AC2E4765B705}">
      <text>
        <r>
          <rPr>
            <b/>
            <sz val="8"/>
            <color indexed="81"/>
            <rFont val="Tahoma"/>
            <family val="2"/>
          </rPr>
          <t xml:space="preserve">Enter "average cost " and enter values for </t>
        </r>
        <r>
          <rPr>
            <b/>
            <u/>
            <sz val="8"/>
            <color indexed="81"/>
            <rFont val="Tahoma"/>
            <family val="2"/>
          </rPr>
          <t>#units</t>
        </r>
        <r>
          <rPr>
            <b/>
            <sz val="8"/>
            <color indexed="81"/>
            <rFont val="Tahoma"/>
            <family val="2"/>
          </rPr>
          <t xml:space="preserve"> and </t>
        </r>
        <r>
          <rPr>
            <b/>
            <u/>
            <sz val="8"/>
            <color indexed="81"/>
            <rFont val="Tahoma"/>
            <family val="2"/>
          </rPr>
          <t>unit price</t>
        </r>
        <r>
          <rPr>
            <b/>
            <sz val="8"/>
            <color indexed="81"/>
            <rFont val="Tahoma"/>
            <family val="2"/>
          </rPr>
          <t xml:space="preserve"> OR enter  "see Detail attached" and enter in the </t>
        </r>
        <r>
          <rPr>
            <b/>
            <u/>
            <sz val="8"/>
            <color indexed="81"/>
            <rFont val="Tahoma"/>
            <family val="2"/>
          </rPr>
          <t>cost</t>
        </r>
        <r>
          <rPr>
            <b/>
            <sz val="8"/>
            <color indexed="81"/>
            <rFont val="Tahoma"/>
            <family val="2"/>
          </rPr>
          <t xml:space="preserve"> column the subtotal from the Detail below.</t>
        </r>
      </text>
    </comment>
    <comment ref="B65" authorId="0" shapeId="0" xr:uid="{2DD0C6E3-C875-4CA3-88AF-3BC3FBD87B69}">
      <text>
        <r>
          <rPr>
            <b/>
            <sz val="8"/>
            <color indexed="81"/>
            <rFont val="Tahoma"/>
            <family val="2"/>
          </rPr>
          <t>Replace sample text and costs with actual or delete cell contents as applicable.</t>
        </r>
      </text>
    </comment>
    <comment ref="B81" authorId="0" shapeId="0" xr:uid="{E9DCAA0B-5175-4358-90C1-A12247050530}">
      <text>
        <r>
          <rPr>
            <b/>
            <sz val="8"/>
            <color indexed="81"/>
            <rFont val="Tahoma"/>
            <family val="2"/>
          </rPr>
          <t>TO ENTER ADDITIONAL EQUIPMENT:  highlight this row and the one above; click on Format / Row / Unhide.</t>
        </r>
      </text>
    </comment>
  </commentList>
</comments>
</file>

<file path=xl/sharedStrings.xml><?xml version="1.0" encoding="utf-8"?>
<sst xmlns="http://schemas.openxmlformats.org/spreadsheetml/2006/main" count="657" uniqueCount="194">
  <si>
    <t xml:space="preserve">hourly wage:  </t>
  </si>
  <si>
    <t xml:space="preserve">fringe:  </t>
  </si>
  <si>
    <t xml:space="preserve">overhead:  </t>
  </si>
  <si>
    <t xml:space="preserve">G&amp;A:  </t>
  </si>
  <si>
    <t xml:space="preserve">fee:  </t>
  </si>
  <si>
    <t>NAME OF FIRM:</t>
  </si>
  <si>
    <t>ROLE IN THE PROJECT:</t>
  </si>
  <si>
    <t>POSITION COST:</t>
  </si>
  <si>
    <t>TASK COSTS</t>
  </si>
  <si>
    <t>TASK HOURS ASSIGNED TO STAFF:</t>
  </si>
  <si>
    <t xml:space="preserve"> TASK HOURS</t>
  </si>
  <si>
    <t>Field Office/Trailer rental</t>
  </si>
  <si>
    <t>Item:</t>
  </si>
  <si>
    <t>Unit Description</t>
  </si>
  <si>
    <t>#units</t>
  </si>
  <si>
    <t>unit price</t>
  </si>
  <si>
    <t>cost</t>
  </si>
  <si>
    <t>Other (specify)</t>
  </si>
  <si>
    <t>Primary Consultant</t>
  </si>
  <si>
    <t>Subconsultant 1</t>
  </si>
  <si>
    <t>Subconsultant 2</t>
  </si>
  <si>
    <t>Primary</t>
  </si>
  <si>
    <t>hours</t>
  </si>
  <si>
    <t>TOTAL</t>
  </si>
  <si>
    <t>HOURS</t>
  </si>
  <si>
    <t>COST</t>
  </si>
  <si>
    <t>Equipment Rental</t>
  </si>
  <si>
    <t>J. Jones</t>
  </si>
  <si>
    <t>S. Smith</t>
  </si>
  <si>
    <t>T. Thomas</t>
  </si>
  <si>
    <t>A.  Allen</t>
  </si>
  <si>
    <t>M. Morales</t>
  </si>
  <si>
    <t>N. Ngyuen</t>
  </si>
  <si>
    <t>C. Chang</t>
  </si>
  <si>
    <t>Reproduction/printing - rate 1</t>
  </si>
  <si>
    <t>Postage/delivery - rate 1</t>
  </si>
  <si>
    <t>Mileage</t>
  </si>
  <si>
    <t>subtotal equipment rental</t>
  </si>
  <si>
    <t>rental fee</t>
  </si>
  <si>
    <t>Note:  SJCDPW policy and business practice does not permit markup on Other Direct Cost items.</t>
  </si>
  <si>
    <t>Define a unit cost and assign a dollar value for each item.</t>
  </si>
  <si>
    <t>Detail:  Equipment Rental Worksheet</t>
  </si>
  <si>
    <t xml:space="preserve">subtotal reproduction/printing </t>
  </si>
  <si>
    <t xml:space="preserve">subtotal postage/delivery </t>
  </si>
  <si>
    <t xml:space="preserve"> hours</t>
  </si>
  <si>
    <t>assigned staff:</t>
  </si>
  <si>
    <t>classification:</t>
  </si>
  <si>
    <t xml:space="preserve">hourly rate:  </t>
  </si>
  <si>
    <t>COST PROPOSAL:  TASK EFFORT RATE SHEET</t>
  </si>
  <si>
    <t>COST PROPOSAL:  OTHER DIRECT COSTS</t>
  </si>
  <si>
    <t>TOTAL COST</t>
  </si>
  <si>
    <t>I.  BASE PROJECT - Primary</t>
  </si>
  <si>
    <t>TASK EFFORT HOURS</t>
  </si>
  <si>
    <t>SUBTL TASK EFFORT COST</t>
  </si>
  <si>
    <t>SUBTL OTHER DIRECT COST</t>
  </si>
  <si>
    <t>ACME CONSULTING</t>
  </si>
  <si>
    <t>$350/day for 2 days</t>
  </si>
  <si>
    <t>PROJECT MANAGEMENT &amp; REVIEW MEETING</t>
  </si>
  <si>
    <t>Progress Review Meetings</t>
  </si>
  <si>
    <t>Interagency Meetings</t>
  </si>
  <si>
    <t>Total Task 1</t>
  </si>
  <si>
    <t>STATEMENT OF PURPOSE AND NEED</t>
  </si>
  <si>
    <t>Total Task 2</t>
  </si>
  <si>
    <t>EVALUATE WATER RIGHT APPLICATION</t>
  </si>
  <si>
    <t>Total Task 3</t>
  </si>
  <si>
    <t>Screening Criteria</t>
  </si>
  <si>
    <t>Selected Project Alternatives</t>
  </si>
  <si>
    <t>Total Task 4</t>
  </si>
  <si>
    <t>Total Task 5</t>
  </si>
  <si>
    <t>DEFINE SELECTED ALTERNATIVES</t>
  </si>
  <si>
    <t>Total Task 6</t>
  </si>
  <si>
    <t>DEVELOP NEPA/CEQA APPROACH</t>
  </si>
  <si>
    <t>Total Task 7</t>
  </si>
  <si>
    <t>PROJECT FINANCING</t>
  </si>
  <si>
    <t>Total Task 8</t>
  </si>
  <si>
    <t>REPORT PREPARATION AND SUBMITTAL</t>
  </si>
  <si>
    <t>Total Task 9</t>
  </si>
  <si>
    <t>REFINE SCOPE AND SCHEDULE FOR PHASE II</t>
  </si>
  <si>
    <t>Total Task 10</t>
  </si>
  <si>
    <t>BASIS OF DESIGN</t>
  </si>
  <si>
    <t>N/A</t>
  </si>
  <si>
    <t>Additional Presentations and Meetings - OPTIONAL</t>
  </si>
  <si>
    <t>Additional Project Alternatives - OPTIONAL</t>
  </si>
  <si>
    <t>EVALUATE AND SELECT PROJECT ALTERNATIVES:</t>
  </si>
  <si>
    <t xml:space="preserve">See detail attached  </t>
  </si>
  <si>
    <t>-</t>
  </si>
  <si>
    <t>Principal</t>
  </si>
  <si>
    <t>Civil Engineer</t>
  </si>
  <si>
    <t>Associate Engineer</t>
  </si>
  <si>
    <t>Engineering Assistant</t>
  </si>
  <si>
    <t>Engineering Aide</t>
  </si>
  <si>
    <t>Chief Surveyor</t>
  </si>
  <si>
    <t>Drafter</t>
  </si>
  <si>
    <t>Clerical</t>
  </si>
  <si>
    <t>T. End</t>
  </si>
  <si>
    <t xml:space="preserve">IRS mileage rate.  </t>
  </si>
  <si>
    <t>rental equipment item 1</t>
  </si>
  <si>
    <t>item 2</t>
  </si>
  <si>
    <t>item 3</t>
  </si>
  <si>
    <t>item 4</t>
  </si>
  <si>
    <t>item 5</t>
  </si>
  <si>
    <t>item 6</t>
  </si>
  <si>
    <t>item 7</t>
  </si>
  <si>
    <t>item 8</t>
  </si>
  <si>
    <t>item 9</t>
  </si>
  <si>
    <t>item 10</t>
  </si>
  <si>
    <t>item 11</t>
  </si>
  <si>
    <t>item 12</t>
  </si>
  <si>
    <t>item 13</t>
  </si>
  <si>
    <t>item 14</t>
  </si>
  <si>
    <t>item 15</t>
  </si>
  <si>
    <t>item 16</t>
  </si>
  <si>
    <t>last item</t>
  </si>
  <si>
    <t>Average cost</t>
  </si>
  <si>
    <t>A. Staffer</t>
  </si>
  <si>
    <t>Staff I</t>
  </si>
  <si>
    <t>Senior Staff II</t>
  </si>
  <si>
    <t>Technical Assist II</t>
  </si>
  <si>
    <t>N. Isnear</t>
  </si>
  <si>
    <t>Delong Van den Bosch</t>
  </si>
  <si>
    <t xml:space="preserve"> Environ Coordinator</t>
  </si>
  <si>
    <t>Admin Director</t>
  </si>
  <si>
    <t>I.M. Short</t>
  </si>
  <si>
    <t>T. Myers</t>
  </si>
  <si>
    <t>POSITION  HOURS:</t>
  </si>
  <si>
    <t>TASK EFFORT COST</t>
  </si>
  <si>
    <t>Overnight delivery 10 @$25 = $250  First class USPS 50 @$5.00 = $250.  UPS Ground 10@15 = 150</t>
  </si>
  <si>
    <t>Detail:  Reproduction/printing</t>
  </si>
  <si>
    <t>Detail:  Postage/delivery</t>
  </si>
  <si>
    <t>OTHER DIRECT COSTS</t>
  </si>
  <si>
    <t xml:space="preserve">Detail:  Equipment Rental </t>
  </si>
  <si>
    <t>Additional Sub #</t>
  </si>
  <si>
    <t>D. Van den Bosch</t>
  </si>
  <si>
    <t>per job</t>
  </si>
  <si>
    <t>COST PROPOSAL:  TASK EFFORT RATE SHEET instructions</t>
  </si>
  <si>
    <t>COST PROPOSAL:  OTHER DIRECT COSTS instructions</t>
  </si>
  <si>
    <t xml:space="preserve">COST PROPOSAL: </t>
  </si>
  <si>
    <t>brief description - rate basis day/week/job; estimate rental fee for each item</t>
  </si>
  <si>
    <t>Name Civil Engineer</t>
  </si>
  <si>
    <t>Name Associate Engineer</t>
  </si>
  <si>
    <t>Name Engineering Assistant</t>
  </si>
  <si>
    <t>Name Engineering Aide</t>
  </si>
  <si>
    <t>Name Drafter</t>
  </si>
  <si>
    <t>Name Clerical</t>
  </si>
  <si>
    <t>Prime Consultant Total Hours</t>
  </si>
  <si>
    <t>TASKS</t>
  </si>
  <si>
    <t>A. PROJECT Primary</t>
  </si>
  <si>
    <t>Name Project Manager</t>
  </si>
  <si>
    <t>J. Smith</t>
  </si>
  <si>
    <t>N. Lee</t>
  </si>
  <si>
    <t>M. Pablo</t>
  </si>
  <si>
    <t>K. Ramirez</t>
  </si>
  <si>
    <t>C. Cao</t>
  </si>
  <si>
    <t>J. Jackson</t>
  </si>
  <si>
    <t>Project Manager</t>
  </si>
  <si>
    <t>A.1 Subconsultant 1</t>
  </si>
  <si>
    <t>A.2 Subconsultant 2</t>
  </si>
  <si>
    <t>TOTAL OPTIONAL TASK COST</t>
  </si>
  <si>
    <t>Task 1.0</t>
  </si>
  <si>
    <t>Total Task 1.0</t>
  </si>
  <si>
    <t>Task 2.0</t>
  </si>
  <si>
    <t>Documentation of Pre-Construction Conditions</t>
  </si>
  <si>
    <t>Total Task 2.0</t>
  </si>
  <si>
    <t>Task 3.0</t>
  </si>
  <si>
    <t>Task 4.0</t>
  </si>
  <si>
    <t>Total Task 4.0</t>
  </si>
  <si>
    <t>Task 5.0</t>
  </si>
  <si>
    <t>Total Task 5.0</t>
  </si>
  <si>
    <t>Task 6.0</t>
  </si>
  <si>
    <t>Total Task 6.0</t>
  </si>
  <si>
    <t>Task 7.0</t>
  </si>
  <si>
    <t>Submittals &amp; Clarifications</t>
  </si>
  <si>
    <t>Total Task 7.0</t>
  </si>
  <si>
    <t>Final Completion &amp; Acceptance</t>
  </si>
  <si>
    <t>Project Closeout</t>
  </si>
  <si>
    <t>Total Task 3.0</t>
  </si>
  <si>
    <t>PHASE I</t>
  </si>
  <si>
    <t xml:space="preserve">Public Outreach </t>
  </si>
  <si>
    <t xml:space="preserve">TOTAL DIRECT LABOR HOURS </t>
  </si>
  <si>
    <t>TOTAL DIRECT LABOR HOURS</t>
  </si>
  <si>
    <t>TOTAL OTHER DIRECT COST</t>
  </si>
  <si>
    <t>TOTAL PROJECT COST</t>
  </si>
  <si>
    <t>Construction Inspections, Monitoring and Progres Payment Vouchers</t>
  </si>
  <si>
    <t>Constructability Review and PS&amp;E Recommendations</t>
  </si>
  <si>
    <t>Meetings and Coordination</t>
  </si>
  <si>
    <t>Task 8.0</t>
  </si>
  <si>
    <t>Labor Compliance</t>
  </si>
  <si>
    <t>Total Task 8.0</t>
  </si>
  <si>
    <t>Task 9.0</t>
  </si>
  <si>
    <t>Total Task 9.0</t>
  </si>
  <si>
    <t>Task 10.0</t>
  </si>
  <si>
    <t>Total Task 10.0</t>
  </si>
  <si>
    <t>Meetings &amp; Coordination</t>
  </si>
  <si>
    <t>Material Sampling &amp; Testings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</si>
</sst>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0.0%"/>
    <numFmt numFmtId="167" formatCode="[$-F800]dddd\,\ mmmm\ dd\,\ yyyy"/>
    <numFmt numFmtId="168" formatCode="_(&quot;$&quot;* #,##0.000_);_(&quot;$&quot;* \(#,##0.000\);_(&quot;$&quot;* &quot;-&quot;???_);_(@_)"/>
  </numFmts>
  <fonts count="34" x14ac:knownFonts="1">
    <font>
      <sz val="10"/>
      <name val="Arial"/>
    </font>
    <font>
      <sz val="10"/>
      <name val="Arial"/>
      <family val="2"/>
    </font>
    <font>
      <sz val="8"/>
      <name val="Arial"/>
      <family val="2"/>
    </font>
    <font>
      <b/>
      <sz val="8"/>
      <color indexed="81"/>
      <name val="Tahoma"/>
      <family val="2"/>
    </font>
    <font>
      <sz val="8"/>
      <color indexed="81"/>
      <name val="Tahoma"/>
      <family val="2"/>
    </font>
    <font>
      <b/>
      <sz val="8"/>
      <name val="Arial"/>
      <family val="2"/>
    </font>
    <font>
      <sz val="11"/>
      <name val="Arial"/>
      <family val="2"/>
    </font>
    <font>
      <sz val="8"/>
      <name val="Arial"/>
      <family val="2"/>
    </font>
    <font>
      <i/>
      <u/>
      <sz val="8"/>
      <name val="Arial Black"/>
      <family val="2"/>
    </font>
    <font>
      <u/>
      <sz val="8"/>
      <name val="Arial"/>
      <family val="2"/>
    </font>
    <font>
      <u/>
      <sz val="11"/>
      <name val="Arial"/>
      <family val="2"/>
    </font>
    <font>
      <b/>
      <sz val="8"/>
      <name val="Arial"/>
      <family val="2"/>
    </font>
    <font>
      <i/>
      <sz val="8"/>
      <name val="Arial Black"/>
      <family val="2"/>
    </font>
    <font>
      <sz val="14"/>
      <name val="Arial"/>
      <family val="2"/>
    </font>
    <font>
      <b/>
      <sz val="11"/>
      <name val="Arial"/>
      <family val="2"/>
    </font>
    <font>
      <u/>
      <sz val="8"/>
      <name val="Arial"/>
      <family val="2"/>
    </font>
    <font>
      <sz val="9"/>
      <name val="Arial"/>
      <family val="2"/>
    </font>
    <font>
      <u/>
      <sz val="10"/>
      <name val="Arial"/>
      <family val="2"/>
    </font>
    <font>
      <b/>
      <sz val="10"/>
      <name val="Arial"/>
      <family val="2"/>
    </font>
    <font>
      <b/>
      <i/>
      <u/>
      <sz val="8"/>
      <name val="Arial Black"/>
      <family val="2"/>
    </font>
    <font>
      <b/>
      <i/>
      <sz val="8"/>
      <name val="Arial"/>
      <family val="2"/>
    </font>
    <font>
      <sz val="14"/>
      <name val="Times New Roman"/>
      <family val="1"/>
    </font>
    <font>
      <sz val="10"/>
      <name val="Arial"/>
      <family val="2"/>
    </font>
    <font>
      <sz val="8"/>
      <color indexed="44"/>
      <name val="Arial"/>
      <family val="2"/>
    </font>
    <font>
      <sz val="10"/>
      <color indexed="44"/>
      <name val="Arial"/>
      <family val="2"/>
    </font>
    <font>
      <b/>
      <u/>
      <sz val="8"/>
      <color indexed="81"/>
      <name val="Tahoma"/>
      <family val="2"/>
    </font>
    <font>
      <sz val="9"/>
      <name val="Arial"/>
      <family val="2"/>
    </font>
    <font>
      <b/>
      <sz val="9"/>
      <name val="Arial"/>
      <family val="2"/>
    </font>
    <font>
      <u/>
      <sz val="9"/>
      <name val="Arial"/>
      <family val="2"/>
    </font>
    <font>
      <sz val="14"/>
      <name val="Arial"/>
      <family val="2"/>
    </font>
    <font>
      <i/>
      <sz val="10"/>
      <name val="Arial Black"/>
      <family val="2"/>
    </font>
    <font>
      <sz val="10"/>
      <name val="Arial"/>
      <family val="2"/>
    </font>
    <font>
      <b/>
      <sz val="14"/>
      <name val="Arial"/>
      <family val="2"/>
    </font>
    <font>
      <b/>
      <sz val="12"/>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style="thin">
        <color indexed="64"/>
      </right>
      <top/>
      <bottom/>
      <diagonal/>
    </border>
    <border>
      <left/>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medium">
        <color indexed="64"/>
      </left>
      <right style="dashed">
        <color indexed="64"/>
      </right>
      <top/>
      <bottom style="hair">
        <color indexed="64"/>
      </bottom>
      <diagonal/>
    </border>
    <border>
      <left/>
      <right/>
      <top style="double">
        <color indexed="64"/>
      </top>
      <bottom/>
      <diagonal/>
    </border>
    <border>
      <left/>
      <right/>
      <top/>
      <bottom style="hair">
        <color indexed="64"/>
      </bottom>
      <diagonal/>
    </border>
    <border>
      <left style="medium">
        <color indexed="64"/>
      </left>
      <right style="dashed">
        <color indexed="64"/>
      </right>
      <top/>
      <bottom style="medium">
        <color indexed="64"/>
      </bottom>
      <diagonal/>
    </border>
    <border>
      <left/>
      <right/>
      <top style="medium">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ashed">
        <color indexed="64"/>
      </left>
      <right/>
      <top style="hair">
        <color indexed="64"/>
      </top>
      <bottom style="medium">
        <color indexed="64"/>
      </bottom>
      <diagonal/>
    </border>
    <border>
      <left style="dashed">
        <color indexed="64"/>
      </left>
      <right/>
      <top/>
      <bottom style="hair">
        <color indexed="64"/>
      </bottom>
      <diagonal/>
    </border>
    <border>
      <left/>
      <right style="thin">
        <color indexed="64"/>
      </right>
      <top/>
      <bottom style="hair">
        <color indexed="64"/>
      </bottom>
      <diagonal/>
    </border>
    <border>
      <left style="double">
        <color indexed="64"/>
      </left>
      <right style="double">
        <color indexed="64"/>
      </right>
      <top style="thick">
        <color indexed="64"/>
      </top>
      <bottom/>
      <diagonal/>
    </border>
    <border>
      <left style="thin">
        <color indexed="64"/>
      </left>
      <right style="thin">
        <color indexed="64"/>
      </right>
      <top style="medium">
        <color indexed="64"/>
      </top>
      <bottom/>
      <diagonal/>
    </border>
    <border>
      <left/>
      <right/>
      <top style="thick">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dashed">
        <color indexed="64"/>
      </left>
      <right/>
      <top style="medium">
        <color indexed="64"/>
      </top>
      <bottom style="hair">
        <color indexed="64"/>
      </bottom>
      <diagonal/>
    </border>
    <border>
      <left style="dash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02">
    <xf numFmtId="0" fontId="0" fillId="0" borderId="0" xfId="0"/>
    <xf numFmtId="0" fontId="2" fillId="0" borderId="0" xfId="0" applyFont="1"/>
    <xf numFmtId="0" fontId="2" fillId="0" borderId="0" xfId="0" applyFont="1" applyAlignment="1">
      <alignment horizontal="right"/>
    </xf>
    <xf numFmtId="0" fontId="2" fillId="2" borderId="0" xfId="0" applyFont="1" applyFill="1"/>
    <xf numFmtId="0" fontId="2" fillId="2" borderId="0" xfId="0" applyFont="1" applyFill="1" applyAlignment="1">
      <alignment horizontal="right"/>
    </xf>
    <xf numFmtId="0" fontId="6" fillId="2" borderId="0" xfId="0" applyFont="1" applyFill="1" applyAlignment="1">
      <alignment horizontal="right"/>
    </xf>
    <xf numFmtId="43" fontId="2" fillId="2" borderId="0" xfId="0" applyNumberFormat="1" applyFont="1" applyFill="1"/>
    <xf numFmtId="0" fontId="6" fillId="2" borderId="0" xfId="0" applyFont="1" applyFill="1"/>
    <xf numFmtId="43" fontId="6" fillId="2" borderId="0" xfId="0" applyNumberFormat="1" applyFont="1" applyFill="1" applyAlignment="1">
      <alignment vertical="top"/>
    </xf>
    <xf numFmtId="0" fontId="2" fillId="2" borderId="0" xfId="0" applyFont="1" applyFill="1" applyAlignment="1">
      <alignment horizontal="right" vertical="center" wrapText="1"/>
    </xf>
    <xf numFmtId="166" fontId="5" fillId="0" borderId="0" xfId="0" applyNumberFormat="1" applyFont="1" applyProtection="1">
      <protection locked="0"/>
    </xf>
    <xf numFmtId="0" fontId="0" fillId="0" borderId="0" xfId="0" applyAlignment="1">
      <alignment vertical="top"/>
    </xf>
    <xf numFmtId="0" fontId="10"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horizontal="center" vertical="center"/>
    </xf>
    <xf numFmtId="164" fontId="2" fillId="2" borderId="0" xfId="0" applyNumberFormat="1" applyFont="1" applyFill="1"/>
    <xf numFmtId="0" fontId="2" fillId="0" borderId="0" xfId="0" applyFont="1" applyAlignment="1">
      <alignment wrapText="1"/>
    </xf>
    <xf numFmtId="0" fontId="2" fillId="0" borderId="1" xfId="0" applyFont="1" applyBorder="1" applyAlignment="1" applyProtection="1">
      <alignment vertical="top"/>
      <protection locked="0"/>
    </xf>
    <xf numFmtId="0" fontId="2" fillId="2" borderId="0" xfId="0" applyFont="1" applyFill="1" applyAlignment="1" applyProtection="1">
      <alignment vertical="center"/>
      <protection locked="0"/>
    </xf>
    <xf numFmtId="43" fontId="2" fillId="2" borderId="1" xfId="0" applyNumberFormat="1" applyFont="1" applyFill="1" applyBorder="1" applyAlignment="1" applyProtection="1">
      <alignment vertical="top"/>
      <protection locked="0"/>
    </xf>
    <xf numFmtId="0" fontId="0" fillId="2" borderId="0" xfId="0" applyFill="1"/>
    <xf numFmtId="0" fontId="17" fillId="2" borderId="0" xfId="0" applyFont="1" applyFill="1" applyAlignment="1">
      <alignment vertical="center"/>
    </xf>
    <xf numFmtId="37" fontId="2" fillId="0" borderId="0" xfId="0" applyNumberFormat="1" applyFont="1"/>
    <xf numFmtId="0" fontId="2" fillId="2" borderId="2" xfId="0" applyFont="1" applyFill="1" applyBorder="1"/>
    <xf numFmtId="0" fontId="6" fillId="2" borderId="2" xfId="0" applyFont="1" applyFill="1" applyBorder="1"/>
    <xf numFmtId="0" fontId="2" fillId="0" borderId="0" xfId="0" applyFont="1" applyAlignment="1">
      <alignment vertical="center"/>
    </xf>
    <xf numFmtId="0" fontId="22" fillId="2" borderId="0" xfId="0" applyFont="1" applyFill="1" applyAlignment="1">
      <alignment horizontal="left" vertical="center" wrapText="1"/>
    </xf>
    <xf numFmtId="0" fontId="7" fillId="0" borderId="0" xfId="0" applyFont="1"/>
    <xf numFmtId="0" fontId="5" fillId="2" borderId="3" xfId="0" applyFont="1" applyFill="1" applyBorder="1" applyAlignment="1" applyProtection="1">
      <alignment horizontal="center"/>
      <protection locked="0"/>
    </xf>
    <xf numFmtId="0" fontId="5" fillId="2" borderId="0" xfId="0" applyFont="1" applyFill="1" applyAlignment="1">
      <alignment horizontal="center" vertical="top" wrapText="1" readingOrder="1"/>
    </xf>
    <xf numFmtId="4" fontId="7" fillId="2" borderId="0" xfId="0" applyNumberFormat="1" applyFont="1" applyFill="1" applyAlignment="1">
      <alignment horizontal="center" vertical="top" wrapText="1" readingOrder="1"/>
    </xf>
    <xf numFmtId="0" fontId="2" fillId="2" borderId="4" xfId="0" applyFont="1" applyFill="1" applyBorder="1" applyAlignment="1">
      <alignment horizontal="right"/>
    </xf>
    <xf numFmtId="0" fontId="8" fillId="2" borderId="5" xfId="0" applyFont="1" applyFill="1" applyBorder="1" applyAlignment="1">
      <alignment horizontal="right" vertical="top"/>
    </xf>
    <xf numFmtId="0" fontId="2" fillId="2" borderId="5" xfId="0" applyFont="1" applyFill="1" applyBorder="1"/>
    <xf numFmtId="0" fontId="2" fillId="2" borderId="0" xfId="0" applyFont="1" applyFill="1" applyAlignment="1">
      <alignment horizontal="right" vertical="center"/>
    </xf>
    <xf numFmtId="0" fontId="6" fillId="2" borderId="0" xfId="0" applyFont="1" applyFill="1" applyAlignment="1">
      <alignment horizontal="right" vertical="top"/>
    </xf>
    <xf numFmtId="0" fontId="2" fillId="2" borderId="5" xfId="0" applyFont="1" applyFill="1" applyBorder="1" applyAlignment="1">
      <alignment horizontal="center"/>
    </xf>
    <xf numFmtId="0" fontId="2" fillId="2" borderId="6" xfId="0" applyFont="1" applyFill="1" applyBorder="1" applyAlignment="1">
      <alignment horizontal="right"/>
    </xf>
    <xf numFmtId="0" fontId="2" fillId="2" borderId="7" xfId="0" applyFont="1" applyFill="1" applyBorder="1"/>
    <xf numFmtId="165" fontId="7" fillId="2" borderId="4" xfId="0" applyNumberFormat="1" applyFont="1" applyFill="1" applyBorder="1"/>
    <xf numFmtId="0" fontId="9" fillId="2" borderId="0" xfId="0" applyFont="1" applyFill="1"/>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22" fillId="2" borderId="0" xfId="0" applyFont="1" applyFill="1" applyAlignment="1">
      <alignment horizontal="left" wrapText="1"/>
    </xf>
    <xf numFmtId="165" fontId="7" fillId="2" borderId="6" xfId="0" applyNumberFormat="1" applyFont="1" applyFill="1" applyBorder="1" applyAlignment="1">
      <alignment horizontal="right" vertical="top"/>
    </xf>
    <xf numFmtId="165" fontId="7" fillId="2" borderId="6" xfId="0" applyNumberFormat="1" applyFont="1" applyFill="1" applyBorder="1" applyAlignment="1">
      <alignment horizontal="right"/>
    </xf>
    <xf numFmtId="165" fontId="7" fillId="2" borderId="4" xfId="0" applyNumberFormat="1" applyFont="1" applyFill="1" applyBorder="1" applyAlignment="1">
      <alignment horizontal="right"/>
    </xf>
    <xf numFmtId="0" fontId="20" fillId="2" borderId="0" xfId="0" applyFont="1" applyFill="1" applyAlignment="1">
      <alignment horizontal="left" wrapText="1"/>
    </xf>
    <xf numFmtId="0" fontId="20" fillId="2" borderId="0" xfId="0" applyFont="1" applyFill="1" applyAlignment="1">
      <alignment horizontal="left" vertical="center" wrapText="1"/>
    </xf>
    <xf numFmtId="0" fontId="2" fillId="0" borderId="0" xfId="0" applyFont="1" applyAlignment="1" applyProtection="1">
      <alignment vertical="top" wrapText="1"/>
      <protection locked="0"/>
    </xf>
    <xf numFmtId="0" fontId="7" fillId="2" borderId="0" xfId="0" applyFont="1" applyFill="1" applyAlignment="1">
      <alignment horizontal="center"/>
    </xf>
    <xf numFmtId="167" fontId="2" fillId="2" borderId="4" xfId="0" applyNumberFormat="1" applyFont="1" applyFill="1" applyBorder="1"/>
    <xf numFmtId="167" fontId="2" fillId="2" borderId="0" xfId="0" applyNumberFormat="1" applyFont="1" applyFill="1"/>
    <xf numFmtId="0" fontId="2" fillId="0" borderId="0" xfId="0" applyFont="1" applyAlignment="1" applyProtection="1">
      <alignment vertical="center"/>
      <protection locked="0"/>
    </xf>
    <xf numFmtId="0" fontId="2" fillId="2" borderId="4" xfId="0" applyFont="1" applyFill="1" applyBorder="1" applyAlignment="1">
      <alignment horizontal="right" wrapText="1"/>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0" borderId="14" xfId="0" applyFont="1" applyBorder="1" applyAlignment="1" applyProtection="1">
      <alignment horizontal="center"/>
      <protection locked="0"/>
    </xf>
    <xf numFmtId="0" fontId="23" fillId="2" borderId="0" xfId="0" applyFont="1" applyFill="1"/>
    <xf numFmtId="0" fontId="2" fillId="0" borderId="15" xfId="0" applyFont="1" applyBorder="1" applyAlignment="1" applyProtection="1">
      <alignment vertical="top"/>
      <protection locked="0"/>
    </xf>
    <xf numFmtId="43" fontId="2" fillId="0" borderId="16" xfId="0" applyNumberFormat="1" applyFont="1" applyBorder="1" applyAlignment="1" applyProtection="1">
      <alignment vertical="top"/>
      <protection locked="0"/>
    </xf>
    <xf numFmtId="0" fontId="2" fillId="0" borderId="17"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19" xfId="0" applyFont="1" applyBorder="1" applyAlignment="1" applyProtection="1">
      <alignment vertical="top"/>
      <protection locked="0"/>
    </xf>
    <xf numFmtId="0" fontId="2" fillId="2" borderId="0" xfId="0" applyFont="1" applyFill="1" applyAlignment="1">
      <alignment vertical="top" wrapText="1"/>
    </xf>
    <xf numFmtId="0" fontId="24" fillId="2" borderId="0" xfId="0" applyFont="1" applyFill="1" applyAlignment="1">
      <alignment vertical="top" wrapText="1"/>
    </xf>
    <xf numFmtId="44" fontId="5" fillId="2" borderId="0" xfId="0" applyNumberFormat="1" applyFont="1" applyFill="1" applyProtection="1">
      <protection locked="0"/>
    </xf>
    <xf numFmtId="44" fontId="2" fillId="0" borderId="0" xfId="0" applyNumberFormat="1" applyFont="1" applyAlignment="1" applyProtection="1">
      <alignment vertical="center"/>
      <protection locked="0"/>
    </xf>
    <xf numFmtId="44" fontId="2" fillId="0" borderId="0" xfId="0" applyNumberFormat="1" applyFont="1" applyAlignment="1">
      <alignment vertical="center"/>
    </xf>
    <xf numFmtId="44" fontId="2" fillId="2" borderId="0" xfId="0" applyNumberFormat="1" applyFont="1" applyFill="1" applyAlignment="1">
      <alignment vertical="center" wrapText="1"/>
    </xf>
    <xf numFmtId="0" fontId="2" fillId="0" borderId="0" xfId="0" applyFont="1" applyAlignment="1" applyProtection="1">
      <alignment vertical="center" wrapText="1"/>
      <protection locked="0"/>
    </xf>
    <xf numFmtId="0" fontId="7" fillId="2" borderId="20" xfId="0" applyFont="1" applyFill="1" applyBorder="1" applyAlignment="1">
      <alignment horizontal="center"/>
    </xf>
    <xf numFmtId="0" fontId="5" fillId="2" borderId="21" xfId="0" applyFont="1" applyFill="1" applyBorder="1" applyAlignment="1">
      <alignment horizontal="center"/>
    </xf>
    <xf numFmtId="0" fontId="7" fillId="2" borderId="22" xfId="0" applyFont="1" applyFill="1" applyBorder="1" applyAlignment="1">
      <alignment horizontal="center"/>
    </xf>
    <xf numFmtId="0" fontId="5" fillId="0" borderId="23"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25" xfId="0" applyFont="1" applyBorder="1" applyAlignment="1" applyProtection="1">
      <alignment horizontal="center" vertical="top" wrapText="1"/>
      <protection locked="0"/>
    </xf>
    <xf numFmtId="0" fontId="7" fillId="2" borderId="26" xfId="0" applyFont="1" applyFill="1" applyBorder="1" applyAlignment="1">
      <alignment horizontal="center"/>
    </xf>
    <xf numFmtId="0" fontId="7" fillId="2" borderId="27" xfId="0" applyFont="1" applyFill="1" applyBorder="1" applyAlignment="1">
      <alignment horizontal="center"/>
    </xf>
    <xf numFmtId="0" fontId="5" fillId="2" borderId="28" xfId="0" applyFont="1" applyFill="1" applyBorder="1" applyAlignment="1">
      <alignment horizontal="center"/>
    </xf>
    <xf numFmtId="165" fontId="7" fillId="2" borderId="29" xfId="0" applyNumberFormat="1" applyFont="1" applyFill="1" applyBorder="1" applyAlignment="1">
      <alignment horizontal="right" vertical="center"/>
    </xf>
    <xf numFmtId="165" fontId="7" fillId="2" borderId="4" xfId="0" applyNumberFormat="1" applyFont="1" applyFill="1" applyBorder="1" applyAlignment="1">
      <alignment vertical="center"/>
    </xf>
    <xf numFmtId="165" fontId="7" fillId="2" borderId="6" xfId="0" applyNumberFormat="1" applyFont="1" applyFill="1" applyBorder="1" applyAlignment="1">
      <alignment vertical="top"/>
    </xf>
    <xf numFmtId="165" fontId="7" fillId="2" borderId="29" xfId="0" applyNumberFormat="1" applyFont="1" applyFill="1" applyBorder="1" applyAlignment="1">
      <alignment horizontal="right"/>
    </xf>
    <xf numFmtId="165" fontId="7" fillId="2" borderId="4" xfId="0" applyNumberFormat="1" applyFont="1" applyFill="1" applyBorder="1" applyAlignment="1">
      <alignment horizontal="right" vertical="center"/>
    </xf>
    <xf numFmtId="0" fontId="5" fillId="0" borderId="23" xfId="0" applyFont="1" applyBorder="1" applyAlignment="1" applyProtection="1">
      <alignment horizontal="center" vertical="top" wrapText="1" readingOrder="1"/>
      <protection locked="0"/>
    </xf>
    <xf numFmtId="0" fontId="5" fillId="0" borderId="1" xfId="0" applyFont="1" applyBorder="1" applyAlignment="1" applyProtection="1">
      <alignment horizontal="center" vertical="top" wrapText="1" readingOrder="1"/>
      <protection locked="0"/>
    </xf>
    <xf numFmtId="0" fontId="5" fillId="0" borderId="30" xfId="0" applyFont="1" applyBorder="1" applyAlignment="1" applyProtection="1">
      <alignment horizontal="center" vertical="top" wrapText="1" readingOrder="1"/>
      <protection locked="0"/>
    </xf>
    <xf numFmtId="4" fontId="7" fillId="0" borderId="31" xfId="0" applyNumberFormat="1" applyFont="1" applyBorder="1" applyAlignment="1" applyProtection="1">
      <alignment horizontal="center" vertical="top" wrapText="1" readingOrder="1"/>
      <protection locked="0"/>
    </xf>
    <xf numFmtId="4" fontId="7" fillId="0" borderId="32" xfId="0" applyNumberFormat="1" applyFont="1" applyBorder="1" applyAlignment="1" applyProtection="1">
      <alignment horizontal="center" vertical="top" wrapText="1" readingOrder="1"/>
      <protection locked="0"/>
    </xf>
    <xf numFmtId="4" fontId="7" fillId="0" borderId="1" xfId="0" applyNumberFormat="1" applyFont="1" applyBorder="1" applyAlignment="1" applyProtection="1">
      <alignment horizontal="center" vertical="top" wrapText="1" readingOrder="1"/>
      <protection locked="0"/>
    </xf>
    <xf numFmtId="0" fontId="0" fillId="2" borderId="33" xfId="0" applyFill="1" applyBorder="1"/>
    <xf numFmtId="0" fontId="13" fillId="2" borderId="0" xfId="0" applyFont="1" applyFill="1"/>
    <xf numFmtId="0" fontId="19" fillId="2" borderId="0" xfId="0" applyFont="1" applyFill="1" applyAlignment="1">
      <alignment horizontal="center"/>
    </xf>
    <xf numFmtId="0" fontId="19" fillId="2" borderId="5" xfId="0" applyFont="1" applyFill="1" applyBorder="1" applyAlignment="1">
      <alignment horizontal="left"/>
    </xf>
    <xf numFmtId="0" fontId="5" fillId="2" borderId="0" xfId="0" applyFont="1" applyFill="1" applyAlignment="1">
      <alignment horizontal="center"/>
    </xf>
    <xf numFmtId="0" fontId="20" fillId="2" borderId="0" xfId="0" applyFont="1" applyFill="1" applyAlignment="1">
      <alignment horizontal="center"/>
    </xf>
    <xf numFmtId="0" fontId="2" fillId="2" borderId="5" xfId="0" applyFont="1" applyFill="1" applyBorder="1" applyAlignment="1">
      <alignment horizontal="right" vertical="center" wrapText="1"/>
    </xf>
    <xf numFmtId="4" fontId="7" fillId="2" borderId="0" xfId="0" applyNumberFormat="1" applyFont="1" applyFill="1" applyAlignment="1">
      <alignment horizontal="right"/>
    </xf>
    <xf numFmtId="43" fontId="2" fillId="2" borderId="5" xfId="0" applyNumberFormat="1" applyFont="1" applyFill="1" applyBorder="1" applyAlignment="1">
      <alignment horizontal="right"/>
    </xf>
    <xf numFmtId="0" fontId="7" fillId="2" borderId="34" xfId="0" applyFont="1" applyFill="1" applyBorder="1" applyAlignment="1">
      <alignment horizontal="center"/>
    </xf>
    <xf numFmtId="0" fontId="5" fillId="2" borderId="35" xfId="0" applyFont="1" applyFill="1" applyBorder="1" applyAlignment="1">
      <alignment horizontal="center"/>
    </xf>
    <xf numFmtId="4" fontId="5" fillId="2" borderId="0" xfId="0" applyNumberFormat="1" applyFont="1" applyFill="1" applyAlignment="1">
      <alignment horizontal="right"/>
    </xf>
    <xf numFmtId="43" fontId="5" fillId="2" borderId="5" xfId="0" applyNumberFormat="1" applyFont="1" applyFill="1" applyBorder="1" applyAlignment="1">
      <alignment horizontal="right"/>
    </xf>
    <xf numFmtId="0" fontId="5" fillId="2" borderId="36" xfId="0" applyFont="1" applyFill="1" applyBorder="1" applyAlignment="1">
      <alignment horizontal="center"/>
    </xf>
    <xf numFmtId="0" fontId="7" fillId="2" borderId="14" xfId="0" applyFont="1" applyFill="1" applyBorder="1" applyAlignment="1">
      <alignment horizontal="center"/>
    </xf>
    <xf numFmtId="39" fontId="2" fillId="2" borderId="5" xfId="0" applyNumberFormat="1" applyFont="1" applyFill="1" applyBorder="1" applyAlignment="1">
      <alignment horizontal="right"/>
    </xf>
    <xf numFmtId="0" fontId="7" fillId="2" borderId="37" xfId="0" applyFont="1" applyFill="1" applyBorder="1" applyAlignment="1">
      <alignment horizontal="center"/>
    </xf>
    <xf numFmtId="4" fontId="7" fillId="2" borderId="0" xfId="0" applyNumberFormat="1" applyFont="1" applyFill="1" applyAlignment="1">
      <alignment horizontal="center"/>
    </xf>
    <xf numFmtId="0" fontId="5" fillId="2" borderId="0" xfId="0" applyFont="1" applyFill="1" applyAlignment="1">
      <alignment horizontal="right"/>
    </xf>
    <xf numFmtId="0" fontId="8" fillId="2" borderId="0" xfId="0" applyFont="1" applyFill="1" applyAlignment="1">
      <alignment horizontal="center"/>
    </xf>
    <xf numFmtId="0" fontId="8" fillId="2" borderId="0" xfId="0" applyFont="1" applyFill="1" applyAlignment="1">
      <alignment horizontal="center" vertical="top"/>
    </xf>
    <xf numFmtId="168" fontId="2" fillId="2" borderId="0" xfId="0" applyNumberFormat="1" applyFont="1" applyFill="1" applyAlignment="1">
      <alignment vertical="top"/>
    </xf>
    <xf numFmtId="0" fontId="0" fillId="2" borderId="0" xfId="0" applyFill="1" applyAlignment="1">
      <alignment vertical="top"/>
    </xf>
    <xf numFmtId="0" fontId="2" fillId="2" borderId="0" xfId="0" applyFont="1" applyFill="1" applyAlignment="1">
      <alignment vertical="top"/>
    </xf>
    <xf numFmtId="44" fontId="2" fillId="2" borderId="0" xfId="0" applyNumberFormat="1" applyFont="1" applyFill="1"/>
    <xf numFmtId="0" fontId="2" fillId="2" borderId="0" xfId="0" applyFont="1" applyFill="1" applyAlignment="1">
      <alignment vertical="center" wrapText="1"/>
    </xf>
    <xf numFmtId="0" fontId="14" fillId="2" borderId="0" xfId="0" applyFont="1" applyFill="1" applyAlignment="1">
      <alignment horizontal="right"/>
    </xf>
    <xf numFmtId="0" fontId="14" fillId="2" borderId="2" xfId="0" applyFont="1" applyFill="1" applyBorder="1" applyAlignment="1">
      <alignment horizontal="right"/>
    </xf>
    <xf numFmtId="0" fontId="0" fillId="2" borderId="0" xfId="0" applyFill="1" applyAlignment="1">
      <alignment vertical="top" wrapText="1"/>
    </xf>
    <xf numFmtId="0" fontId="0" fillId="2" borderId="0" xfId="0" applyFill="1" applyAlignment="1">
      <alignment wrapText="1"/>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38" xfId="0" applyFont="1" applyBorder="1" applyAlignment="1" applyProtection="1">
      <alignment horizontal="center"/>
      <protection locked="0"/>
    </xf>
    <xf numFmtId="0" fontId="7" fillId="0" borderId="39" xfId="0" applyFont="1" applyBorder="1" applyAlignment="1" applyProtection="1">
      <alignment horizontal="center"/>
      <protection locked="0"/>
    </xf>
    <xf numFmtId="0" fontId="7" fillId="0" borderId="40" xfId="0" applyFont="1" applyBorder="1" applyAlignment="1" applyProtection="1">
      <alignment horizontal="center"/>
      <protection locked="0"/>
    </xf>
    <xf numFmtId="0" fontId="7" fillId="0" borderId="34" xfId="0"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39" xfId="0" applyFont="1" applyBorder="1" applyAlignment="1" applyProtection="1">
      <alignment horizontal="center"/>
      <protection locked="0"/>
    </xf>
    <xf numFmtId="0" fontId="15" fillId="0" borderId="40" xfId="0" applyFont="1" applyBorder="1" applyAlignment="1" applyProtection="1">
      <alignment horizontal="center"/>
      <protection locked="0"/>
    </xf>
    <xf numFmtId="0" fontId="15" fillId="0" borderId="34" xfId="0" applyFont="1" applyBorder="1" applyAlignment="1" applyProtection="1">
      <alignment horizontal="center"/>
      <protection locked="0"/>
    </xf>
    <xf numFmtId="0" fontId="5" fillId="2" borderId="41" xfId="0" applyFont="1" applyFill="1" applyBorder="1" applyAlignment="1">
      <alignment horizontal="center"/>
    </xf>
    <xf numFmtId="0" fontId="9" fillId="2" borderId="0" xfId="0" applyFont="1" applyFill="1" applyAlignment="1">
      <alignment vertical="center"/>
    </xf>
    <xf numFmtId="0" fontId="15" fillId="2" borderId="0" xfId="0" applyFont="1" applyFill="1" applyAlignment="1">
      <alignment vertical="center"/>
    </xf>
    <xf numFmtId="164" fontId="2" fillId="0" borderId="0" xfId="0" applyNumberFormat="1" applyFont="1" applyAlignment="1" applyProtection="1">
      <alignment horizontal="right" vertical="center" wrapText="1"/>
      <protection locked="0"/>
    </xf>
    <xf numFmtId="44" fontId="2" fillId="0" borderId="42" xfId="0" applyNumberFormat="1" applyFont="1" applyBorder="1" applyAlignment="1" applyProtection="1">
      <alignment vertical="top"/>
      <protection locked="0"/>
    </xf>
    <xf numFmtId="44" fontId="2" fillId="2" borderId="25" xfId="0" applyNumberFormat="1" applyFont="1" applyFill="1" applyBorder="1" applyAlignment="1">
      <alignment vertical="top"/>
    </xf>
    <xf numFmtId="44" fontId="2" fillId="0" borderId="25" xfId="0" applyNumberFormat="1" applyFont="1" applyBorder="1" applyAlignment="1" applyProtection="1">
      <alignment vertical="top"/>
      <protection locked="0"/>
    </xf>
    <xf numFmtId="44" fontId="2" fillId="0" borderId="43" xfId="0" applyNumberFormat="1" applyFont="1" applyBorder="1" applyAlignment="1" applyProtection="1">
      <alignment vertical="top"/>
      <protection locked="0"/>
    </xf>
    <xf numFmtId="44" fontId="2" fillId="0" borderId="44" xfId="0" applyNumberFormat="1" applyFont="1" applyBorder="1" applyAlignment="1" applyProtection="1">
      <alignment vertical="top"/>
      <protection locked="0"/>
    </xf>
    <xf numFmtId="44" fontId="2" fillId="0" borderId="45" xfId="0" applyNumberFormat="1" applyFont="1" applyBorder="1" applyAlignment="1" applyProtection="1">
      <alignment vertical="top"/>
      <protection locked="0"/>
    </xf>
    <xf numFmtId="0" fontId="2" fillId="0" borderId="45" xfId="0" applyFont="1" applyBorder="1" applyAlignment="1" applyProtection="1">
      <alignment vertical="top"/>
      <protection locked="0"/>
    </xf>
    <xf numFmtId="0" fontId="2" fillId="0" borderId="46" xfId="0" applyFont="1" applyBorder="1" applyAlignment="1" applyProtection="1">
      <alignment vertical="top"/>
      <protection locked="0"/>
    </xf>
    <xf numFmtId="0" fontId="0" fillId="0" borderId="0" xfId="0" applyProtection="1">
      <protection locked="0"/>
    </xf>
    <xf numFmtId="44" fontId="2" fillId="0" borderId="46" xfId="0" applyNumberFormat="1" applyFont="1" applyBorder="1" applyAlignment="1" applyProtection="1">
      <alignment vertical="top"/>
      <protection locked="0"/>
    </xf>
    <xf numFmtId="0" fontId="0" fillId="2" borderId="33" xfId="0" applyFill="1" applyBorder="1" applyProtection="1">
      <protection locked="0"/>
    </xf>
    <xf numFmtId="0" fontId="19" fillId="2" borderId="5" xfId="0" applyFont="1" applyFill="1" applyBorder="1" applyAlignment="1">
      <alignment horizontal="center"/>
    </xf>
    <xf numFmtId="0" fontId="8" fillId="2" borderId="5" xfId="0" applyFont="1" applyFill="1" applyBorder="1" applyAlignment="1">
      <alignment horizontal="center"/>
    </xf>
    <xf numFmtId="0" fontId="8" fillId="2" borderId="5" xfId="0" applyFont="1" applyFill="1" applyBorder="1" applyAlignment="1">
      <alignment horizontal="center" vertical="top"/>
    </xf>
    <xf numFmtId="0" fontId="10" fillId="2" borderId="4" xfId="0" applyFont="1" applyFill="1" applyBorder="1" applyAlignment="1">
      <alignment vertical="center"/>
    </xf>
    <xf numFmtId="44" fontId="2" fillId="2" borderId="5" xfId="0" applyNumberFormat="1" applyFont="1" applyFill="1" applyBorder="1"/>
    <xf numFmtId="0" fontId="0" fillId="2" borderId="4" xfId="0" applyFill="1" applyBorder="1"/>
    <xf numFmtId="0" fontId="2" fillId="2" borderId="0" xfId="0" applyFont="1" applyFill="1" applyAlignment="1">
      <alignment wrapText="1"/>
    </xf>
    <xf numFmtId="44" fontId="2" fillId="2" borderId="5" xfId="0" applyNumberFormat="1" applyFont="1" applyFill="1" applyBorder="1" applyAlignment="1">
      <alignment wrapText="1"/>
    </xf>
    <xf numFmtId="0" fontId="2" fillId="2" borderId="47" xfId="0" applyFont="1" applyFill="1" applyBorder="1" applyAlignment="1">
      <alignment horizontal="right"/>
    </xf>
    <xf numFmtId="44" fontId="2" fillId="2" borderId="48" xfId="0" applyNumberFormat="1" applyFont="1" applyFill="1" applyBorder="1"/>
    <xf numFmtId="0" fontId="6" fillId="2" borderId="4" xfId="0" applyFont="1" applyFill="1" applyBorder="1" applyAlignment="1">
      <alignment horizontal="right"/>
    </xf>
    <xf numFmtId="44" fontId="11" fillId="2" borderId="49" xfId="0" applyNumberFormat="1" applyFont="1" applyFill="1" applyBorder="1"/>
    <xf numFmtId="44" fontId="11" fillId="2" borderId="5" xfId="0" applyNumberFormat="1" applyFont="1" applyFill="1" applyBorder="1"/>
    <xf numFmtId="44" fontId="11" fillId="2" borderId="48" xfId="0" applyNumberFormat="1" applyFont="1" applyFill="1" applyBorder="1"/>
    <xf numFmtId="0" fontId="2" fillId="2" borderId="7" xfId="0" applyFont="1" applyFill="1" applyBorder="1" applyAlignment="1">
      <alignment horizontal="right" vertical="center"/>
    </xf>
    <xf numFmtId="164" fontId="2" fillId="0" borderId="7" xfId="0" applyNumberFormat="1" applyFont="1" applyBorder="1" applyAlignment="1" applyProtection="1">
      <alignment horizontal="right" vertical="center" wrapText="1"/>
      <protection locked="0"/>
    </xf>
    <xf numFmtId="0" fontId="23" fillId="2" borderId="7" xfId="0" applyFont="1" applyFill="1" applyBorder="1"/>
    <xf numFmtId="0" fontId="0" fillId="2" borderId="7" xfId="0" applyFill="1" applyBorder="1" applyAlignment="1">
      <alignment wrapText="1"/>
    </xf>
    <xf numFmtId="44" fontId="2" fillId="2" borderId="50" xfId="0" applyNumberFormat="1" applyFont="1" applyFill="1" applyBorder="1"/>
    <xf numFmtId="168" fontId="2" fillId="0" borderId="42" xfId="0" applyNumberFormat="1" applyFont="1" applyBorder="1" applyAlignment="1" applyProtection="1">
      <alignment vertical="top"/>
      <protection locked="0"/>
    </xf>
    <xf numFmtId="43" fontId="7" fillId="2" borderId="5" xfId="0" applyNumberFormat="1" applyFont="1" applyFill="1" applyBorder="1" applyAlignment="1">
      <alignment horizontal="right"/>
    </xf>
    <xf numFmtId="39" fontId="7" fillId="2" borderId="5" xfId="0" applyNumberFormat="1" applyFont="1" applyFill="1" applyBorder="1" applyAlignment="1">
      <alignment horizontal="right"/>
    </xf>
    <xf numFmtId="0" fontId="2" fillId="2" borderId="6" xfId="0" applyFont="1" applyFill="1" applyBorder="1"/>
    <xf numFmtId="44" fontId="2" fillId="2" borderId="7" xfId="0" applyNumberFormat="1" applyFont="1" applyFill="1" applyBorder="1"/>
    <xf numFmtId="43" fontId="2" fillId="2" borderId="50" xfId="0" applyNumberFormat="1" applyFont="1" applyFill="1" applyBorder="1" applyAlignment="1">
      <alignment horizontal="right"/>
    </xf>
    <xf numFmtId="0" fontId="2" fillId="2" borderId="33" xfId="0" applyFont="1" applyFill="1" applyBorder="1"/>
    <xf numFmtId="0" fontId="1" fillId="2" borderId="4" xfId="0" applyFont="1" applyFill="1" applyBorder="1"/>
    <xf numFmtId="0" fontId="0" fillId="2" borderId="7" xfId="0" applyFill="1" applyBorder="1"/>
    <xf numFmtId="0" fontId="26" fillId="2" borderId="33" xfId="0" applyFont="1" applyFill="1" applyBorder="1" applyAlignment="1" applyProtection="1">
      <alignment horizontal="center"/>
      <protection locked="0"/>
    </xf>
    <xf numFmtId="0" fontId="26" fillId="0" borderId="38" xfId="0" applyFont="1" applyBorder="1" applyAlignment="1" applyProtection="1">
      <alignment horizontal="center"/>
      <protection locked="0"/>
    </xf>
    <xf numFmtId="164" fontId="2" fillId="0" borderId="45" xfId="0" applyNumberFormat="1" applyFont="1" applyBorder="1" applyAlignment="1" applyProtection="1">
      <alignment vertical="top"/>
      <protection locked="0"/>
    </xf>
    <xf numFmtId="0" fontId="1" fillId="2" borderId="0" xfId="0" applyFont="1" applyFill="1"/>
    <xf numFmtId="0" fontId="1" fillId="3" borderId="0" xfId="0" applyFont="1" applyFill="1" applyProtection="1">
      <protection locked="0"/>
    </xf>
    <xf numFmtId="0" fontId="31" fillId="2" borderId="51" xfId="0" applyFont="1" applyFill="1" applyBorder="1"/>
    <xf numFmtId="0" fontId="31" fillId="2" borderId="52" xfId="0" applyFont="1" applyFill="1" applyBorder="1"/>
    <xf numFmtId="0" fontId="31" fillId="2" borderId="11" xfId="0" applyFont="1" applyFill="1" applyBorder="1" applyAlignment="1">
      <alignment horizontal="center"/>
    </xf>
    <xf numFmtId="0" fontId="31" fillId="3" borderId="53" xfId="0" applyFont="1" applyFill="1" applyBorder="1" applyAlignment="1" applyProtection="1">
      <alignment horizontal="right"/>
      <protection locked="0"/>
    </xf>
    <xf numFmtId="0" fontId="31" fillId="3" borderId="11" xfId="0" applyFont="1" applyFill="1" applyBorder="1" applyAlignment="1" applyProtection="1">
      <alignment horizontal="center"/>
      <protection locked="0"/>
    </xf>
    <xf numFmtId="0" fontId="31" fillId="3" borderId="7" xfId="0" applyFont="1" applyFill="1" applyBorder="1" applyAlignment="1" applyProtection="1">
      <alignment horizontal="right"/>
      <protection locked="0"/>
    </xf>
    <xf numFmtId="0" fontId="31" fillId="2" borderId="50" xfId="0" applyFont="1" applyFill="1" applyBorder="1" applyAlignment="1">
      <alignment horizontal="center"/>
    </xf>
    <xf numFmtId="164" fontId="18" fillId="2" borderId="50" xfId="0" applyNumberFormat="1" applyFont="1" applyFill="1" applyBorder="1" applyAlignment="1">
      <alignment horizontal="center"/>
    </xf>
    <xf numFmtId="0" fontId="31" fillId="2" borderId="53" xfId="0" applyFont="1" applyFill="1" applyBorder="1" applyAlignment="1">
      <alignment horizontal="center"/>
    </xf>
    <xf numFmtId="0" fontId="31" fillId="2" borderId="7" xfId="0" applyFont="1" applyFill="1" applyBorder="1" applyAlignment="1">
      <alignment horizontal="center"/>
    </xf>
    <xf numFmtId="0" fontId="2" fillId="2" borderId="2" xfId="0" applyFont="1" applyFill="1" applyBorder="1" applyAlignment="1">
      <alignment horizontal="right" wrapText="1"/>
    </xf>
    <xf numFmtId="0" fontId="2" fillId="2" borderId="2" xfId="0" applyFont="1" applyFill="1" applyBorder="1" applyAlignment="1" applyProtection="1">
      <alignment vertical="center"/>
      <protection locked="0"/>
    </xf>
    <xf numFmtId="0" fontId="2" fillId="2" borderId="2" xfId="0" applyFont="1" applyFill="1" applyBorder="1" applyAlignment="1">
      <alignment wrapText="1"/>
    </xf>
    <xf numFmtId="0" fontId="2" fillId="2" borderId="2" xfId="0" applyFont="1" applyFill="1" applyBorder="1" applyAlignment="1">
      <alignment horizontal="right" vertical="center" wrapText="1"/>
    </xf>
    <xf numFmtId="44"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44" fontId="2" fillId="2" borderId="2" xfId="0" applyNumberFormat="1" applyFont="1" applyFill="1" applyBorder="1" applyAlignment="1">
      <alignment wrapText="1"/>
    </xf>
    <xf numFmtId="0" fontId="26" fillId="2" borderId="54" xfId="0" applyFont="1" applyFill="1" applyBorder="1" applyAlignment="1">
      <alignment horizontal="center" vertical="top" wrapText="1"/>
    </xf>
    <xf numFmtId="0" fontId="26" fillId="0" borderId="7" xfId="0" applyFont="1" applyBorder="1" applyAlignment="1">
      <alignment horizontal="center" vertical="top" wrapText="1" readingOrder="1"/>
    </xf>
    <xf numFmtId="0" fontId="26" fillId="0" borderId="0" xfId="0" applyFont="1" applyAlignment="1" applyProtection="1">
      <alignment horizontal="center"/>
      <protection locked="0"/>
    </xf>
    <xf numFmtId="0" fontId="27" fillId="2" borderId="8" xfId="0" applyFont="1" applyFill="1" applyBorder="1" applyAlignment="1">
      <alignment horizontal="center" vertical="top" wrapText="1" readingOrder="1"/>
    </xf>
    <xf numFmtId="0" fontId="28" fillId="0" borderId="13" xfId="0" applyFont="1" applyBorder="1" applyAlignment="1">
      <alignment horizontal="center" vertical="top" wrapText="1" readingOrder="1"/>
    </xf>
    <xf numFmtId="0" fontId="26" fillId="2" borderId="29" xfId="0" applyFont="1" applyFill="1" applyBorder="1"/>
    <xf numFmtId="0" fontId="26" fillId="2" borderId="33" xfId="0" applyFont="1" applyFill="1" applyBorder="1"/>
    <xf numFmtId="0" fontId="18" fillId="2" borderId="55" xfId="0" applyFont="1" applyFill="1" applyBorder="1"/>
    <xf numFmtId="0" fontId="28" fillId="0" borderId="14" xfId="0" applyFont="1" applyBorder="1" applyAlignment="1">
      <alignment horizontal="center" vertical="top" wrapText="1" readingOrder="1"/>
    </xf>
    <xf numFmtId="0" fontId="0" fillId="2" borderId="56" xfId="0" applyFill="1" applyBorder="1"/>
    <xf numFmtId="0" fontId="27" fillId="2" borderId="35" xfId="0" applyFont="1" applyFill="1" applyBorder="1" applyAlignment="1">
      <alignment horizontal="center" vertical="top" wrapText="1" readingOrder="1"/>
    </xf>
    <xf numFmtId="0" fontId="18" fillId="2" borderId="57" xfId="0" applyFont="1" applyFill="1" applyBorder="1" applyAlignment="1">
      <alignment vertical="top"/>
    </xf>
    <xf numFmtId="0" fontId="18" fillId="2" borderId="57" xfId="0" applyFont="1" applyFill="1" applyBorder="1"/>
    <xf numFmtId="164" fontId="11" fillId="2" borderId="0" xfId="0" applyNumberFormat="1" applyFont="1" applyFill="1"/>
    <xf numFmtId="164" fontId="2" fillId="2" borderId="0" xfId="0" applyNumberFormat="1" applyFont="1" applyFill="1" applyAlignment="1">
      <alignment wrapText="1"/>
    </xf>
    <xf numFmtId="164" fontId="11" fillId="2" borderId="2" xfId="0" applyNumberFormat="1" applyFont="1" applyFill="1" applyBorder="1"/>
    <xf numFmtId="164" fontId="14" fillId="2" borderId="2" xfId="0" applyNumberFormat="1" applyFont="1" applyFill="1" applyBorder="1" applyAlignment="1">
      <alignment horizontal="right"/>
    </xf>
    <xf numFmtId="7" fontId="5" fillId="2" borderId="0" xfId="0" applyNumberFormat="1" applyFont="1" applyFill="1" applyProtection="1">
      <protection locked="0"/>
    </xf>
    <xf numFmtId="7" fontId="2" fillId="0" borderId="46" xfId="0" applyNumberFormat="1" applyFont="1" applyBorder="1" applyAlignment="1" applyProtection="1">
      <alignment vertical="top"/>
      <protection locked="0"/>
    </xf>
    <xf numFmtId="7" fontId="11" fillId="2" borderId="0" xfId="0" applyNumberFormat="1" applyFont="1" applyFill="1"/>
    <xf numFmtId="7" fontId="11" fillId="2" borderId="58" xfId="0" applyNumberFormat="1" applyFont="1" applyFill="1" applyBorder="1"/>
    <xf numFmtId="164" fontId="5" fillId="2" borderId="0" xfId="0" applyNumberFormat="1" applyFont="1" applyFill="1" applyProtection="1">
      <protection locked="0"/>
    </xf>
    <xf numFmtId="0" fontId="0" fillId="2" borderId="7" xfId="0" applyFill="1" applyBorder="1" applyProtection="1">
      <protection locked="0"/>
    </xf>
    <xf numFmtId="0" fontId="0" fillId="2" borderId="50" xfId="0" applyFill="1" applyBorder="1"/>
    <xf numFmtId="0" fontId="0" fillId="0" borderId="59" xfId="0" applyBorder="1" applyAlignment="1" applyProtection="1">
      <alignment vertical="top"/>
      <protection locked="0"/>
    </xf>
    <xf numFmtId="0" fontId="0" fillId="0" borderId="59" xfId="0" applyBorder="1" applyProtection="1">
      <protection locked="0"/>
    </xf>
    <xf numFmtId="0" fontId="0" fillId="2" borderId="28" xfId="0" applyFill="1" applyBorder="1" applyProtection="1">
      <protection locked="0"/>
    </xf>
    <xf numFmtId="164" fontId="0" fillId="0" borderId="59" xfId="0" applyNumberFormat="1" applyBorder="1" applyAlignment="1">
      <alignment horizontal="center" vertical="top"/>
    </xf>
    <xf numFmtId="0" fontId="17" fillId="0" borderId="59" xfId="0" applyFont="1" applyBorder="1" applyAlignment="1">
      <alignment horizontal="center" vertical="top"/>
    </xf>
    <xf numFmtId="164" fontId="17" fillId="0" borderId="59" xfId="0" applyNumberFormat="1" applyFont="1" applyBorder="1" applyAlignment="1">
      <alignment horizontal="center" vertical="top"/>
    </xf>
    <xf numFmtId="0" fontId="18" fillId="2" borderId="7" xfId="0" applyFont="1" applyFill="1" applyBorder="1" applyAlignment="1">
      <alignment horizontal="center"/>
    </xf>
    <xf numFmtId="164" fontId="18" fillId="2" borderId="7" xfId="0" applyNumberFormat="1" applyFont="1" applyFill="1" applyBorder="1" applyAlignment="1">
      <alignment horizontal="center"/>
    </xf>
    <xf numFmtId="0" fontId="18" fillId="2" borderId="21" xfId="0" applyFont="1" applyFill="1" applyBorder="1" applyAlignment="1">
      <alignment horizontal="center"/>
    </xf>
    <xf numFmtId="164" fontId="18" fillId="2" borderId="28" xfId="0" applyNumberFormat="1" applyFont="1" applyFill="1" applyBorder="1" applyAlignment="1">
      <alignment horizontal="center"/>
    </xf>
    <xf numFmtId="0" fontId="0" fillId="2" borderId="60" xfId="0" applyFill="1" applyBorder="1"/>
    <xf numFmtId="0" fontId="0" fillId="0" borderId="22" xfId="0" applyBorder="1" applyAlignment="1">
      <alignment horizontal="center" vertical="top"/>
    </xf>
    <xf numFmtId="0" fontId="17" fillId="0" borderId="22" xfId="0" applyFont="1" applyBorder="1" applyAlignment="1">
      <alignment horizontal="center" vertical="top"/>
    </xf>
    <xf numFmtId="0" fontId="18" fillId="2" borderId="53" xfId="0" applyFont="1" applyFill="1" applyBorder="1" applyAlignment="1">
      <alignment horizontal="center"/>
    </xf>
    <xf numFmtId="164" fontId="17" fillId="0" borderId="61" xfId="0" applyNumberFormat="1" applyFont="1" applyBorder="1" applyAlignment="1">
      <alignment horizontal="center" vertical="top"/>
    </xf>
    <xf numFmtId="0" fontId="0" fillId="0" borderId="62" xfId="0" applyBorder="1" applyAlignment="1">
      <alignment horizontal="center" vertical="top"/>
    </xf>
    <xf numFmtId="0" fontId="17" fillId="0" borderId="62" xfId="0" applyFont="1" applyBorder="1" applyAlignment="1">
      <alignment horizontal="center" vertical="top"/>
    </xf>
    <xf numFmtId="3" fontId="17" fillId="0" borderId="22" xfId="0" applyNumberFormat="1" applyFont="1" applyBorder="1" applyAlignment="1">
      <alignment horizontal="center" vertical="top"/>
    </xf>
    <xf numFmtId="164" fontId="17" fillId="0" borderId="63" xfId="0" applyNumberFormat="1" applyFont="1" applyBorder="1" applyAlignment="1">
      <alignment horizontal="center" vertical="top"/>
    </xf>
    <xf numFmtId="3" fontId="18" fillId="2" borderId="53" xfId="0" applyNumberFormat="1" applyFont="1" applyFill="1" applyBorder="1" applyAlignment="1">
      <alignment horizontal="center"/>
    </xf>
    <xf numFmtId="164" fontId="18" fillId="2" borderId="10" xfId="0" applyNumberFormat="1" applyFont="1" applyFill="1" applyBorder="1" applyAlignment="1">
      <alignment horizontal="center"/>
    </xf>
    <xf numFmtId="164" fontId="17" fillId="0" borderId="33" xfId="0" applyNumberFormat="1" applyFont="1" applyBorder="1" applyAlignment="1">
      <alignment horizontal="center" vertical="top"/>
    </xf>
    <xf numFmtId="0" fontId="26" fillId="0" borderId="13" xfId="0" applyFont="1" applyBorder="1" applyAlignment="1">
      <alignment horizontal="center" vertical="top" wrapText="1" readingOrder="1"/>
    </xf>
    <xf numFmtId="0" fontId="26" fillId="0" borderId="14" xfId="0" applyFont="1" applyBorder="1" applyAlignment="1">
      <alignment horizontal="center" vertical="top" wrapText="1" readingOrder="1"/>
    </xf>
    <xf numFmtId="0" fontId="16" fillId="0" borderId="38" xfId="0" applyFont="1" applyBorder="1" applyAlignment="1">
      <alignment horizontal="center" vertical="top" wrapText="1" readingOrder="1"/>
    </xf>
    <xf numFmtId="0" fontId="16" fillId="0" borderId="64" xfId="0" applyFont="1" applyBorder="1" applyAlignment="1">
      <alignment horizontal="center" vertical="top" wrapText="1" readingOrder="1"/>
    </xf>
    <xf numFmtId="0" fontId="18" fillId="2" borderId="6" xfId="0" applyFont="1" applyFill="1" applyBorder="1" applyAlignment="1">
      <alignment horizontal="center" wrapText="1"/>
    </xf>
    <xf numFmtId="164" fontId="18" fillId="2" borderId="50" xfId="0" applyNumberFormat="1" applyFont="1" applyFill="1" applyBorder="1" applyAlignment="1">
      <alignment horizontal="center" wrapText="1"/>
    </xf>
    <xf numFmtId="0" fontId="17" fillId="2" borderId="0" xfId="0" applyFont="1" applyFill="1" applyAlignment="1">
      <alignment horizontal="center" wrapText="1"/>
    </xf>
    <xf numFmtId="0" fontId="17" fillId="2" borderId="33" xfId="0" applyFont="1" applyFill="1" applyBorder="1" applyAlignment="1">
      <alignment horizontal="center" wrapText="1"/>
    </xf>
    <xf numFmtId="0" fontId="22" fillId="2" borderId="33" xfId="0" applyFont="1" applyFill="1" applyBorder="1" applyAlignment="1">
      <alignment horizontal="center" wrapText="1"/>
    </xf>
    <xf numFmtId="0" fontId="27" fillId="4" borderId="65" xfId="0" applyFont="1" applyFill="1" applyBorder="1" applyAlignment="1">
      <alignment horizontal="center"/>
    </xf>
    <xf numFmtId="0" fontId="26" fillId="4" borderId="7" xfId="0" applyFont="1" applyFill="1" applyBorder="1" applyAlignment="1">
      <alignment horizontal="center"/>
    </xf>
    <xf numFmtId="0" fontId="27" fillId="4" borderId="54" xfId="0" applyFont="1" applyFill="1" applyBorder="1" applyAlignment="1">
      <alignment horizontal="center"/>
    </xf>
    <xf numFmtId="43" fontId="26" fillId="4" borderId="0" xfId="0" applyNumberFormat="1" applyFont="1" applyFill="1" applyAlignment="1">
      <alignment horizontal="center"/>
    </xf>
    <xf numFmtId="0" fontId="18" fillId="4" borderId="66" xfId="0" applyFont="1" applyFill="1" applyBorder="1" applyAlignment="1">
      <alignment horizontal="center" wrapText="1"/>
    </xf>
    <xf numFmtId="0" fontId="26" fillId="2" borderId="6" xfId="0" applyFont="1" applyFill="1" applyBorder="1"/>
    <xf numFmtId="0" fontId="27" fillId="2" borderId="7" xfId="0" applyFont="1" applyFill="1" applyBorder="1" applyAlignment="1">
      <alignment horizontal="center"/>
    </xf>
    <xf numFmtId="0" fontId="26" fillId="2" borderId="7" xfId="0" applyFont="1" applyFill="1" applyBorder="1"/>
    <xf numFmtId="164" fontId="17" fillId="2" borderId="5" xfId="0" applyNumberFormat="1" applyFont="1" applyFill="1" applyBorder="1" applyAlignment="1">
      <alignment horizontal="center" wrapText="1"/>
    </xf>
    <xf numFmtId="164" fontId="17" fillId="2" borderId="67" xfId="0" applyNumberFormat="1" applyFont="1" applyFill="1" applyBorder="1" applyAlignment="1">
      <alignment horizontal="center" wrapText="1"/>
    </xf>
    <xf numFmtId="0" fontId="22" fillId="2" borderId="0" xfId="0" applyFont="1" applyFill="1" applyAlignment="1">
      <alignment horizontal="center" wrapText="1"/>
    </xf>
    <xf numFmtId="164" fontId="22" fillId="2" borderId="5" xfId="0" applyNumberFormat="1" applyFont="1" applyFill="1" applyBorder="1" applyAlignment="1">
      <alignment horizontal="center" wrapText="1"/>
    </xf>
    <xf numFmtId="164" fontId="22" fillId="2" borderId="67" xfId="0" applyNumberFormat="1" applyFont="1" applyFill="1" applyBorder="1" applyAlignment="1">
      <alignment horizontal="center" wrapText="1"/>
    </xf>
    <xf numFmtId="0" fontId="6" fillId="5" borderId="2" xfId="0" applyFont="1" applyFill="1" applyBorder="1"/>
    <xf numFmtId="0" fontId="14" fillId="5" borderId="2" xfId="0" applyFont="1" applyFill="1" applyBorder="1" applyAlignment="1">
      <alignment horizontal="right"/>
    </xf>
    <xf numFmtId="164" fontId="14" fillId="5" borderId="2" xfId="0" applyNumberFormat="1" applyFont="1" applyFill="1" applyBorder="1" applyAlignment="1">
      <alignment horizontal="right"/>
    </xf>
    <xf numFmtId="3" fontId="17" fillId="0" borderId="62" xfId="0" applyNumberFormat="1" applyFont="1" applyBorder="1" applyAlignment="1">
      <alignment horizontal="center" vertical="top"/>
    </xf>
    <xf numFmtId="0" fontId="22" fillId="0" borderId="59" xfId="0" applyFont="1" applyBorder="1" applyAlignment="1">
      <alignment horizontal="center" vertical="top"/>
    </xf>
    <xf numFmtId="164" fontId="22" fillId="0" borderId="59" xfId="0" applyNumberFormat="1" applyFont="1" applyBorder="1" applyAlignment="1">
      <alignment horizontal="center" vertical="top"/>
    </xf>
    <xf numFmtId="0" fontId="22" fillId="0" borderId="62" xfId="0" applyFont="1" applyBorder="1" applyAlignment="1">
      <alignment horizontal="center" vertical="top"/>
    </xf>
    <xf numFmtId="0" fontId="22" fillId="0" borderId="59" xfId="0" applyFont="1" applyBorder="1" applyProtection="1">
      <protection locked="0"/>
    </xf>
    <xf numFmtId="3" fontId="22" fillId="0" borderId="62" xfId="0" applyNumberFormat="1" applyFont="1" applyBorder="1" applyAlignment="1">
      <alignment horizontal="center" vertical="top"/>
    </xf>
    <xf numFmtId="164" fontId="22" fillId="0" borderId="63" xfId="0" applyNumberFormat="1" applyFont="1" applyBorder="1" applyAlignment="1">
      <alignment horizontal="center" vertical="top"/>
    </xf>
    <xf numFmtId="0" fontId="18" fillId="6" borderId="68" xfId="0" applyFont="1" applyFill="1" applyBorder="1" applyAlignment="1">
      <alignment horizontal="center"/>
    </xf>
    <xf numFmtId="164" fontId="18" fillId="6" borderId="69" xfId="0" applyNumberFormat="1" applyFont="1" applyFill="1" applyBorder="1" applyAlignment="1">
      <alignment horizontal="center"/>
    </xf>
    <xf numFmtId="0" fontId="0" fillId="6" borderId="69" xfId="0" applyFill="1" applyBorder="1" applyProtection="1">
      <protection locked="0"/>
    </xf>
    <xf numFmtId="164" fontId="18" fillId="6" borderId="70" xfId="0" applyNumberFormat="1" applyFont="1" applyFill="1" applyBorder="1" applyAlignment="1">
      <alignment horizontal="center"/>
    </xf>
    <xf numFmtId="0" fontId="18" fillId="6" borderId="7" xfId="0" applyFont="1" applyFill="1" applyBorder="1" applyAlignment="1">
      <alignment horizontal="center"/>
    </xf>
    <xf numFmtId="164" fontId="18" fillId="6" borderId="7" xfId="0" applyNumberFormat="1" applyFont="1" applyFill="1" applyBorder="1" applyAlignment="1">
      <alignment horizontal="center"/>
    </xf>
    <xf numFmtId="0" fontId="0" fillId="6" borderId="7" xfId="0" applyFill="1" applyBorder="1" applyProtection="1">
      <protection locked="0"/>
    </xf>
    <xf numFmtId="164" fontId="18" fillId="6" borderId="50" xfId="0" applyNumberFormat="1" applyFont="1" applyFill="1" applyBorder="1" applyAlignment="1">
      <alignment horizontal="center"/>
    </xf>
    <xf numFmtId="164" fontId="18" fillId="6" borderId="71" xfId="0" applyNumberFormat="1" applyFont="1" applyFill="1" applyBorder="1" applyAlignment="1">
      <alignment horizontal="center"/>
    </xf>
    <xf numFmtId="0" fontId="28" fillId="0" borderId="38" xfId="0" applyFont="1" applyBorder="1" applyAlignment="1">
      <alignment horizontal="center" vertical="top" wrapText="1" readingOrder="1"/>
    </xf>
    <xf numFmtId="0" fontId="28" fillId="0" borderId="64" xfId="0" applyFont="1" applyBorder="1" applyAlignment="1">
      <alignment horizontal="center" vertical="top" wrapText="1" readingOrder="1"/>
    </xf>
    <xf numFmtId="0" fontId="31" fillId="2" borderId="6" xfId="0" applyFont="1" applyFill="1" applyBorder="1"/>
    <xf numFmtId="0" fontId="31" fillId="2" borderId="7" xfId="0" applyFont="1" applyFill="1" applyBorder="1"/>
    <xf numFmtId="0" fontId="31" fillId="2" borderId="11" xfId="0" applyFont="1" applyFill="1" applyBorder="1"/>
    <xf numFmtId="3" fontId="18" fillId="6" borderId="68" xfId="0" applyNumberFormat="1" applyFont="1" applyFill="1" applyBorder="1" applyAlignment="1">
      <alignment horizontal="center"/>
    </xf>
    <xf numFmtId="164" fontId="18" fillId="4" borderId="66" xfId="0" applyNumberFormat="1" applyFont="1" applyFill="1" applyBorder="1" applyAlignment="1">
      <alignment horizontal="center" wrapText="1"/>
    </xf>
    <xf numFmtId="0" fontId="2" fillId="0" borderId="0" xfId="0" applyFont="1" applyAlignment="1" applyProtection="1">
      <alignment vertical="top" wrapText="1"/>
      <protection locked="0"/>
    </xf>
    <xf numFmtId="0" fontId="0" fillId="0" borderId="0" xfId="0" applyAlignment="1">
      <alignment wrapText="1"/>
    </xf>
    <xf numFmtId="167" fontId="2" fillId="2" borderId="47" xfId="0" applyNumberFormat="1" applyFont="1" applyFill="1" applyBorder="1"/>
    <xf numFmtId="167" fontId="2" fillId="2" borderId="2" xfId="0" applyNumberFormat="1" applyFont="1" applyFill="1" applyBorder="1"/>
    <xf numFmtId="0" fontId="0" fillId="0" borderId="0" xfId="0" applyAlignment="1" applyProtection="1">
      <alignment wrapText="1"/>
      <protection locked="0"/>
    </xf>
    <xf numFmtId="0" fontId="2" fillId="2" borderId="0" xfId="0" applyFont="1" applyFill="1" applyAlignment="1">
      <alignment horizontal="right" vertical="center" wrapText="1"/>
    </xf>
    <xf numFmtId="0" fontId="2" fillId="0" borderId="25" xfId="0" applyFont="1" applyBorder="1" applyAlignment="1" applyProtection="1">
      <alignment vertical="top"/>
      <protection locked="0"/>
    </xf>
    <xf numFmtId="0" fontId="0" fillId="0" borderId="24" xfId="0" applyBorder="1" applyAlignment="1">
      <alignment vertical="top"/>
    </xf>
    <xf numFmtId="0" fontId="0" fillId="0" borderId="72" xfId="0" applyBorder="1" applyAlignment="1">
      <alignment vertical="top"/>
    </xf>
    <xf numFmtId="0" fontId="2" fillId="0" borderId="1" xfId="0" applyFont="1" applyBorder="1" applyAlignment="1" applyProtection="1">
      <alignment vertical="distributed"/>
      <protection locked="0"/>
    </xf>
    <xf numFmtId="0" fontId="0" fillId="0" borderId="1" xfId="0" applyBorder="1"/>
    <xf numFmtId="0" fontId="2" fillId="0" borderId="19" xfId="0" applyFont="1" applyBorder="1" applyAlignment="1" applyProtection="1">
      <alignment vertical="distributed"/>
      <protection locked="0"/>
    </xf>
    <xf numFmtId="0" fontId="0" fillId="0" borderId="19" xfId="0" applyBorder="1"/>
    <xf numFmtId="0" fontId="7" fillId="2" borderId="0" xfId="0" applyFont="1" applyFill="1" applyAlignment="1">
      <alignment horizontal="center"/>
    </xf>
    <xf numFmtId="0" fontId="2" fillId="2" borderId="16" xfId="0" applyFont="1" applyFill="1" applyBorder="1" applyAlignment="1" applyProtection="1">
      <alignment vertical="top"/>
      <protection locked="0"/>
    </xf>
    <xf numFmtId="0" fontId="0" fillId="0" borderId="16" xfId="0" applyBorder="1"/>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0" fontId="0" fillId="0" borderId="1" xfId="0" applyBorder="1" applyAlignment="1">
      <alignment wrapText="1"/>
    </xf>
    <xf numFmtId="0" fontId="2" fillId="2" borderId="0" xfId="0" applyFont="1" applyFill="1" applyAlignment="1">
      <alignment horizontal="right"/>
    </xf>
    <xf numFmtId="167" fontId="2" fillId="2" borderId="4" xfId="0" applyNumberFormat="1" applyFont="1" applyFill="1" applyBorder="1"/>
    <xf numFmtId="167" fontId="2" fillId="2" borderId="0" xfId="0" applyNumberFormat="1" applyFont="1" applyFill="1"/>
    <xf numFmtId="0" fontId="21" fillId="2" borderId="33" xfId="0" applyFont="1" applyFill="1" applyBorder="1"/>
    <xf numFmtId="0" fontId="0" fillId="0" borderId="67" xfId="0" applyBorder="1"/>
    <xf numFmtId="0" fontId="13" fillId="2" borderId="29" xfId="0" applyFont="1" applyFill="1" applyBorder="1" applyAlignment="1">
      <alignment horizontal="left"/>
    </xf>
    <xf numFmtId="0" fontId="13" fillId="2" borderId="33" xfId="0" applyFont="1" applyFill="1" applyBorder="1" applyAlignment="1">
      <alignment horizontal="left"/>
    </xf>
    <xf numFmtId="0" fontId="7" fillId="2" borderId="33"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7" fillId="2" borderId="0" xfId="0" applyFont="1" applyFill="1" applyAlignment="1">
      <alignment horizontal="left" vertical="center" wrapText="1"/>
    </xf>
    <xf numFmtId="0" fontId="22" fillId="2" borderId="0" xfId="0" applyFont="1" applyFill="1" applyAlignment="1">
      <alignment horizontal="left" vertical="center" wrapText="1"/>
    </xf>
    <xf numFmtId="0" fontId="7" fillId="2" borderId="7" xfId="0" applyFont="1" applyFill="1" applyBorder="1" applyAlignment="1">
      <alignment horizontal="right" wrapText="1"/>
    </xf>
    <xf numFmtId="0" fontId="22" fillId="2" borderId="7" xfId="0" applyFont="1" applyFill="1" applyBorder="1" applyAlignment="1">
      <alignment horizontal="right" wrapText="1"/>
    </xf>
    <xf numFmtId="0" fontId="7" fillId="2" borderId="33" xfId="0" applyFont="1" applyFill="1" applyBorder="1" applyAlignment="1">
      <alignment horizontal="left" wrapText="1"/>
    </xf>
    <xf numFmtId="0" fontId="22" fillId="2" borderId="33" xfId="0" applyFont="1" applyFill="1" applyBorder="1" applyAlignment="1">
      <alignment horizontal="left" wrapText="1"/>
    </xf>
    <xf numFmtId="0" fontId="0" fillId="0" borderId="33" xfId="0" applyBorder="1"/>
    <xf numFmtId="0" fontId="7" fillId="2" borderId="0" xfId="0" applyFont="1" applyFill="1" applyAlignment="1">
      <alignment horizontal="left" wrapText="1"/>
    </xf>
    <xf numFmtId="0" fontId="22" fillId="2" borderId="0" xfId="0" applyFont="1" applyFill="1" applyAlignment="1">
      <alignment horizontal="left" wrapText="1"/>
    </xf>
    <xf numFmtId="0" fontId="21" fillId="2" borderId="33" xfId="0" applyFont="1" applyFill="1" applyBorder="1" applyAlignment="1">
      <alignment horizontal="left"/>
    </xf>
    <xf numFmtId="0" fontId="0" fillId="0" borderId="67" xfId="0" applyBorder="1" applyAlignment="1">
      <alignment horizontal="left"/>
    </xf>
    <xf numFmtId="0" fontId="5" fillId="0" borderId="0" xfId="0" applyFont="1" applyAlignment="1" applyProtection="1">
      <alignment horizontal="center"/>
      <protection locked="0"/>
    </xf>
    <xf numFmtId="0" fontId="13" fillId="2" borderId="29" xfId="0" applyFont="1" applyFill="1" applyBorder="1"/>
    <xf numFmtId="0" fontId="13" fillId="2" borderId="33" xfId="0" applyFont="1" applyFill="1" applyBorder="1"/>
    <xf numFmtId="0" fontId="2" fillId="2" borderId="4" xfId="0" applyFont="1" applyFill="1" applyBorder="1" applyAlignment="1">
      <alignment horizontal="right" wrapText="1"/>
    </xf>
    <xf numFmtId="0" fontId="2" fillId="2" borderId="0" xfId="0" applyFont="1" applyFill="1" applyAlignment="1">
      <alignment horizontal="right" wrapText="1"/>
    </xf>
    <xf numFmtId="0" fontId="2" fillId="2" borderId="4" xfId="0" applyFont="1" applyFill="1" applyBorder="1" applyAlignment="1">
      <alignment horizontal="right" vertical="center" wrapTex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7" fillId="2" borderId="33" xfId="0" applyFont="1" applyFill="1" applyBorder="1" applyAlignment="1">
      <alignment horizontal="right" wrapText="1"/>
    </xf>
    <xf numFmtId="0" fontId="22" fillId="2" borderId="33" xfId="0" applyFont="1" applyFill="1" applyBorder="1" applyAlignment="1">
      <alignment horizontal="right" wrapText="1"/>
    </xf>
    <xf numFmtId="0" fontId="18" fillId="2" borderId="82" xfId="0" applyFont="1" applyFill="1" applyBorder="1" applyAlignment="1">
      <alignment horizontal="left"/>
    </xf>
    <xf numFmtId="0" fontId="0" fillId="2" borderId="12" xfId="0" applyFill="1" applyBorder="1"/>
    <xf numFmtId="0" fontId="13" fillId="2" borderId="0" xfId="0" applyFont="1" applyFill="1" applyAlignment="1">
      <alignment horizontal="left"/>
    </xf>
    <xf numFmtId="0" fontId="13" fillId="0" borderId="0" xfId="0" applyFont="1" applyAlignment="1">
      <alignment horizontal="left"/>
    </xf>
    <xf numFmtId="0" fontId="18" fillId="2" borderId="73" xfId="0" applyFont="1" applyFill="1" applyBorder="1" applyAlignment="1">
      <alignment horizontal="right"/>
    </xf>
    <xf numFmtId="0" fontId="0" fillId="2" borderId="10" xfId="0" applyFill="1" applyBorder="1"/>
    <xf numFmtId="0" fontId="18" fillId="2" borderId="83" xfId="0" applyFont="1" applyFill="1" applyBorder="1" applyAlignment="1">
      <alignment horizontal="right"/>
    </xf>
    <xf numFmtId="0" fontId="0" fillId="2" borderId="11" xfId="0" applyFill="1" applyBorder="1"/>
    <xf numFmtId="0" fontId="18" fillId="2" borderId="74" xfId="0" applyFont="1" applyFill="1" applyBorder="1" applyAlignment="1">
      <alignment wrapText="1"/>
    </xf>
    <xf numFmtId="0" fontId="0" fillId="2" borderId="75" xfId="0" applyFill="1" applyBorder="1"/>
    <xf numFmtId="0" fontId="18" fillId="2" borderId="74" xfId="0" applyFont="1" applyFill="1" applyBorder="1"/>
    <xf numFmtId="0" fontId="18" fillId="2" borderId="74" xfId="0" applyFont="1" applyFill="1" applyBorder="1" applyAlignment="1">
      <alignment horizontal="left" vertical="top" wrapText="1"/>
    </xf>
    <xf numFmtId="0" fontId="0" fillId="2" borderId="75" xfId="0" applyFill="1" applyBorder="1" applyAlignment="1">
      <alignment vertical="top" wrapText="1"/>
    </xf>
    <xf numFmtId="0" fontId="21" fillId="2" borderId="0" xfId="0" applyFont="1" applyFill="1"/>
    <xf numFmtId="0" fontId="29" fillId="2" borderId="0" xfId="0" applyFont="1" applyFill="1" applyAlignment="1">
      <alignment horizontal="center"/>
    </xf>
    <xf numFmtId="167" fontId="2" fillId="5" borderId="2" xfId="0" applyNumberFormat="1" applyFont="1" applyFill="1" applyBorder="1"/>
    <xf numFmtId="0" fontId="27" fillId="2" borderId="79" xfId="0" applyFont="1" applyFill="1" applyBorder="1" applyAlignment="1">
      <alignment horizontal="center" vertical="top" wrapText="1" readingOrder="1"/>
    </xf>
    <xf numFmtId="0" fontId="26" fillId="2" borderId="80" xfId="0" applyFont="1" applyFill="1" applyBorder="1" applyAlignment="1">
      <alignment horizontal="center" vertical="top" wrapText="1" readingOrder="1"/>
    </xf>
    <xf numFmtId="0" fontId="27" fillId="2" borderId="77" xfId="0" applyFont="1" applyFill="1" applyBorder="1" applyAlignment="1">
      <alignment horizontal="center" vertical="top" wrapText="1" readingOrder="1"/>
    </xf>
    <xf numFmtId="0" fontId="26" fillId="2" borderId="9" xfId="0" applyFont="1" applyFill="1" applyBorder="1" applyAlignment="1">
      <alignment horizontal="center" vertical="top" wrapText="1" readingOrder="1"/>
    </xf>
    <xf numFmtId="0" fontId="21" fillId="2" borderId="33" xfId="0" applyFont="1" applyFill="1" applyBorder="1" applyAlignment="1">
      <alignment horizontal="center" wrapText="1"/>
    </xf>
    <xf numFmtId="0" fontId="21" fillId="2" borderId="67" xfId="0" applyFont="1" applyFill="1" applyBorder="1" applyAlignment="1">
      <alignment horizontal="center" wrapText="1"/>
    </xf>
    <xf numFmtId="0" fontId="27" fillId="2" borderId="5" xfId="0" applyFont="1" applyFill="1" applyBorder="1" applyAlignment="1">
      <alignment horizontal="center" vertical="center" wrapText="1"/>
    </xf>
    <xf numFmtId="0" fontId="0" fillId="2" borderId="75" xfId="0" applyFill="1" applyBorder="1" applyAlignment="1">
      <alignment wrapText="1"/>
    </xf>
    <xf numFmtId="0" fontId="27" fillId="2" borderId="0" xfId="0" applyFont="1" applyFill="1" applyAlignment="1">
      <alignment horizontal="center" vertical="center" wrapText="1"/>
    </xf>
    <xf numFmtId="0" fontId="0" fillId="0" borderId="0" xfId="0" applyAlignment="1">
      <alignment horizontal="center" wrapText="1"/>
    </xf>
    <xf numFmtId="0" fontId="27" fillId="2" borderId="76" xfId="0" applyFont="1" applyFill="1" applyBorder="1" applyAlignment="1">
      <alignment horizontal="center" vertical="top" wrapText="1"/>
    </xf>
    <xf numFmtId="0" fontId="26" fillId="2" borderId="54" xfId="0" applyFont="1" applyFill="1" applyBorder="1" applyAlignment="1">
      <alignment horizontal="center" vertical="top" wrapText="1"/>
    </xf>
    <xf numFmtId="0" fontId="27" fillId="0" borderId="78" xfId="0" applyFont="1" applyBorder="1" applyAlignment="1">
      <alignment horizontal="center" vertical="top" wrapText="1" readingOrder="1"/>
    </xf>
    <xf numFmtId="0" fontId="26" fillId="0" borderId="7" xfId="0" applyFont="1" applyBorder="1" applyAlignment="1">
      <alignment horizontal="center" vertical="top" wrapText="1" readingOrder="1"/>
    </xf>
    <xf numFmtId="0" fontId="27" fillId="2" borderId="81" xfId="0" applyFont="1" applyFill="1" applyBorder="1" applyAlignment="1">
      <alignment horizontal="center" vertical="top" wrapText="1" readingOrder="1"/>
    </xf>
    <xf numFmtId="0" fontId="26" fillId="2" borderId="36" xfId="0" applyFont="1" applyFill="1" applyBorder="1" applyAlignment="1">
      <alignment horizontal="center" vertical="top" wrapText="1" readingOrder="1"/>
    </xf>
    <xf numFmtId="0" fontId="2" fillId="2" borderId="2" xfId="0" applyFont="1" applyFill="1" applyBorder="1" applyAlignment="1">
      <alignment horizontal="right" vertical="center" wrapText="1"/>
    </xf>
    <xf numFmtId="0" fontId="27" fillId="4" borderId="6" xfId="0" applyFont="1" applyFill="1" applyBorder="1" applyAlignment="1">
      <alignment wrapText="1"/>
    </xf>
    <xf numFmtId="0" fontId="26" fillId="4" borderId="69" xfId="0" applyFont="1" applyFill="1" applyBorder="1" applyAlignment="1">
      <alignment wrapText="1"/>
    </xf>
    <xf numFmtId="0" fontId="5" fillId="2" borderId="33" xfId="0" applyFont="1" applyFill="1" applyBorder="1" applyAlignment="1">
      <alignment horizontal="center"/>
    </xf>
    <xf numFmtId="0" fontId="14" fillId="2" borderId="0" xfId="0" applyFont="1" applyFill="1" applyAlignment="1">
      <alignment horizontal="right"/>
    </xf>
    <xf numFmtId="0" fontId="0" fillId="0" borderId="0" xfId="0"/>
    <xf numFmtId="0" fontId="30" fillId="2" borderId="88" xfId="0" applyFont="1" applyFill="1" applyBorder="1" applyAlignment="1">
      <alignment horizontal="right"/>
    </xf>
    <xf numFmtId="0" fontId="30" fillId="2" borderId="89" xfId="0" applyFont="1" applyFill="1" applyBorder="1" applyAlignment="1">
      <alignment horizontal="right"/>
    </xf>
    <xf numFmtId="0" fontId="18" fillId="2" borderId="85" xfId="0" applyFont="1" applyFill="1" applyBorder="1" applyAlignment="1">
      <alignment horizontal="center"/>
    </xf>
    <xf numFmtId="0" fontId="18" fillId="2" borderId="86" xfId="0" applyFont="1" applyFill="1" applyBorder="1" applyAlignment="1">
      <alignment horizontal="center"/>
    </xf>
    <xf numFmtId="0" fontId="18" fillId="3" borderId="85" xfId="0" applyFont="1" applyFill="1" applyBorder="1" applyAlignment="1" applyProtection="1">
      <alignment horizontal="center"/>
      <protection locked="0"/>
    </xf>
    <xf numFmtId="0" fontId="18" fillId="3" borderId="86" xfId="0" applyFont="1" applyFill="1" applyBorder="1" applyAlignment="1" applyProtection="1">
      <alignment horizontal="center"/>
      <protection locked="0"/>
    </xf>
    <xf numFmtId="0" fontId="33" fillId="2" borderId="6" xfId="0" applyFont="1" applyFill="1" applyBorder="1" applyAlignment="1">
      <alignment horizontal="center"/>
    </xf>
    <xf numFmtId="0" fontId="33" fillId="2" borderId="7" xfId="0" applyFont="1" applyFill="1" applyBorder="1" applyAlignment="1">
      <alignment horizontal="center"/>
    </xf>
    <xf numFmtId="0" fontId="33" fillId="2" borderId="50" xfId="0" applyFont="1" applyFill="1" applyBorder="1" applyAlignment="1">
      <alignment horizontal="center"/>
    </xf>
    <xf numFmtId="0" fontId="18" fillId="2" borderId="87" xfId="0" applyFont="1" applyFill="1" applyBorder="1" applyAlignment="1">
      <alignment horizontal="center"/>
    </xf>
    <xf numFmtId="0" fontId="18" fillId="2" borderId="75" xfId="0" applyFont="1" applyFill="1" applyBorder="1"/>
    <xf numFmtId="0" fontId="12" fillId="2" borderId="33" xfId="0" applyFont="1" applyFill="1" applyBorder="1" applyAlignment="1">
      <alignment horizontal="right"/>
    </xf>
    <xf numFmtId="0" fontId="12" fillId="2" borderId="67" xfId="0" applyFont="1" applyFill="1" applyBorder="1" applyAlignment="1">
      <alignment horizontal="right"/>
    </xf>
    <xf numFmtId="0" fontId="32" fillId="2" borderId="29" xfId="0" applyFont="1" applyFill="1" applyBorder="1" applyAlignment="1">
      <alignment horizontal="left"/>
    </xf>
    <xf numFmtId="0" fontId="32" fillId="2" borderId="33" xfId="0" applyFont="1" applyFill="1" applyBorder="1" applyAlignment="1">
      <alignment horizontal="left"/>
    </xf>
    <xf numFmtId="0" fontId="27" fillId="6" borderId="84" xfId="0" applyFont="1" applyFill="1" applyBorder="1" applyAlignment="1">
      <alignment horizontal="right" wrapText="1"/>
    </xf>
    <xf numFmtId="0" fontId="27" fillId="6" borderId="69" xfId="0" applyFont="1" applyFill="1" applyBorder="1" applyAlignment="1">
      <alignment horizontal="right" wrapText="1"/>
    </xf>
    <xf numFmtId="0" fontId="27" fillId="6" borderId="71" xfId="0" applyFont="1" applyFill="1" applyBorder="1" applyAlignment="1">
      <alignment horizontal="right" wrapText="1"/>
    </xf>
    <xf numFmtId="167" fontId="2" fillId="2" borderId="84" xfId="0" applyNumberFormat="1" applyFont="1" applyFill="1" applyBorder="1"/>
    <xf numFmtId="167" fontId="2" fillId="2" borderId="69"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E3F9-6707-4DAE-B5A8-7FB7EC86D28A}">
  <sheetPr>
    <tabColor indexed="9"/>
  </sheetPr>
  <dimension ref="A1:R90"/>
  <sheetViews>
    <sheetView zoomScaleNormal="75" zoomScaleSheetLayoutView="100" workbookViewId="0">
      <selection activeCell="F44" sqref="F44"/>
    </sheetView>
  </sheetViews>
  <sheetFormatPr defaultRowHeight="11.25" x14ac:dyDescent="0.2"/>
  <cols>
    <col min="1" max="1" width="4.7109375" style="27" customWidth="1"/>
    <col min="2" max="2" width="27.85546875" style="27" customWidth="1"/>
    <col min="3" max="3" width="7.42578125" style="27" customWidth="1"/>
    <col min="4" max="10" width="11.5703125" style="27" customWidth="1"/>
    <col min="11" max="15" width="0" style="27" hidden="1" customWidth="1"/>
    <col min="16" max="16" width="11.5703125" style="27" customWidth="1"/>
    <col min="17" max="17" width="14.42578125" style="27" customWidth="1"/>
    <col min="18" max="18" width="14.28515625" style="27" customWidth="1"/>
    <col min="19" max="16384" width="9.140625" style="27"/>
  </cols>
  <sheetData>
    <row r="1" spans="1:18" ht="18.75" x14ac:dyDescent="0.3">
      <c r="A1" s="335" t="s">
        <v>134</v>
      </c>
      <c r="B1" s="336"/>
      <c r="C1" s="336"/>
      <c r="D1" s="336"/>
      <c r="E1" s="336"/>
      <c r="F1" s="336"/>
      <c r="G1" s="336"/>
      <c r="H1" s="94"/>
      <c r="I1" s="94"/>
      <c r="J1" s="94"/>
      <c r="K1" s="94"/>
      <c r="L1" s="94"/>
      <c r="M1" s="94"/>
      <c r="N1" s="94"/>
      <c r="O1" s="94"/>
      <c r="P1" s="332" t="s">
        <v>51</v>
      </c>
      <c r="Q1" s="332"/>
      <c r="R1" s="333"/>
    </row>
    <row r="2" spans="1:18" ht="18" x14ac:dyDescent="0.25">
      <c r="A2" s="31"/>
      <c r="B2" s="3"/>
      <c r="C2" s="3"/>
      <c r="D2" s="3"/>
      <c r="E2" s="3"/>
      <c r="F2" s="3"/>
      <c r="G2" s="95"/>
      <c r="H2" s="3"/>
      <c r="I2" s="3"/>
      <c r="J2" s="3"/>
      <c r="K2" s="3"/>
      <c r="L2" s="3"/>
      <c r="M2" s="3"/>
      <c r="N2" s="3"/>
      <c r="O2" s="3"/>
      <c r="P2" s="96"/>
      <c r="Q2" s="96"/>
      <c r="R2" s="97"/>
    </row>
    <row r="3" spans="1:18" ht="15" x14ac:dyDescent="0.25">
      <c r="A3" s="31"/>
      <c r="B3" s="3"/>
      <c r="C3" s="3"/>
      <c r="D3" s="5" t="s">
        <v>5</v>
      </c>
      <c r="E3" s="334" t="s">
        <v>55</v>
      </c>
      <c r="F3" s="334"/>
      <c r="G3" s="334"/>
      <c r="H3" s="334"/>
      <c r="I3" s="334"/>
      <c r="J3" s="334"/>
      <c r="K3" s="98"/>
      <c r="L3" s="98"/>
      <c r="M3" s="98"/>
      <c r="N3" s="98"/>
      <c r="O3" s="98"/>
      <c r="P3" s="96"/>
      <c r="Q3" s="96"/>
      <c r="R3" s="97"/>
    </row>
    <row r="4" spans="1:18" ht="14.25" x14ac:dyDescent="0.2">
      <c r="A4" s="31"/>
      <c r="B4" s="3"/>
      <c r="C4" s="3"/>
      <c r="D4" s="5" t="s">
        <v>6</v>
      </c>
      <c r="E4" s="308" t="s">
        <v>18</v>
      </c>
      <c r="F4" s="308"/>
      <c r="G4" s="308"/>
      <c r="H4" s="308"/>
      <c r="I4" s="308"/>
      <c r="J4" s="308"/>
      <c r="K4" s="52"/>
      <c r="L4" s="52"/>
      <c r="M4" s="52"/>
      <c r="N4" s="52"/>
      <c r="O4" s="52"/>
      <c r="P4" s="99"/>
      <c r="Q4" s="99"/>
      <c r="R4" s="33"/>
    </row>
    <row r="5" spans="1:18" ht="12.75" x14ac:dyDescent="0.2">
      <c r="A5" s="31"/>
      <c r="B5" s="3"/>
      <c r="C5" s="3"/>
      <c r="D5" s="3"/>
      <c r="E5" s="3"/>
      <c r="F5" s="3"/>
      <c r="G5" s="3"/>
      <c r="H5" s="3"/>
      <c r="I5" s="3"/>
      <c r="J5" s="3"/>
      <c r="K5" s="3"/>
      <c r="L5" s="3"/>
      <c r="M5" s="3"/>
      <c r="N5" s="3"/>
      <c r="O5" s="3"/>
      <c r="P5" s="3"/>
      <c r="Q5" s="3"/>
      <c r="R5" s="32"/>
    </row>
    <row r="6" spans="1:18" ht="33.75" x14ac:dyDescent="0.2">
      <c r="A6" s="337" t="s">
        <v>45</v>
      </c>
      <c r="B6" s="338"/>
      <c r="C6" s="338"/>
      <c r="D6" s="76" t="s">
        <v>27</v>
      </c>
      <c r="E6" s="77" t="s">
        <v>32</v>
      </c>
      <c r="F6" s="77" t="s">
        <v>31</v>
      </c>
      <c r="G6" s="77" t="s">
        <v>30</v>
      </c>
      <c r="H6" s="77" t="s">
        <v>33</v>
      </c>
      <c r="I6" s="78" t="s">
        <v>29</v>
      </c>
      <c r="J6" s="79" t="s">
        <v>28</v>
      </c>
      <c r="K6" s="77" t="s">
        <v>114</v>
      </c>
      <c r="L6" s="77" t="s">
        <v>123</v>
      </c>
      <c r="M6" s="77" t="s">
        <v>119</v>
      </c>
      <c r="N6" s="77" t="s">
        <v>122</v>
      </c>
      <c r="O6" s="77" t="s">
        <v>118</v>
      </c>
      <c r="P6" s="79" t="s">
        <v>94</v>
      </c>
      <c r="Q6" s="28"/>
      <c r="R6" s="33"/>
    </row>
    <row r="7" spans="1:18" ht="33.75" x14ac:dyDescent="0.2">
      <c r="A7" s="339" t="s">
        <v>46</v>
      </c>
      <c r="B7" s="300"/>
      <c r="C7" s="300"/>
      <c r="D7" s="88" t="s">
        <v>86</v>
      </c>
      <c r="E7" s="89" t="s">
        <v>87</v>
      </c>
      <c r="F7" s="89" t="s">
        <v>88</v>
      </c>
      <c r="G7" s="89" t="s">
        <v>89</v>
      </c>
      <c r="H7" s="89" t="s">
        <v>90</v>
      </c>
      <c r="I7" s="89" t="s">
        <v>91</v>
      </c>
      <c r="J7" s="90" t="s">
        <v>92</v>
      </c>
      <c r="K7" s="89" t="s">
        <v>115</v>
      </c>
      <c r="L7" s="89" t="s">
        <v>116</v>
      </c>
      <c r="M7" s="89" t="s">
        <v>117</v>
      </c>
      <c r="N7" s="89" t="s">
        <v>120</v>
      </c>
      <c r="O7" s="89" t="s">
        <v>121</v>
      </c>
      <c r="P7" s="90" t="s">
        <v>93</v>
      </c>
      <c r="Q7" s="29"/>
      <c r="R7" s="33"/>
    </row>
    <row r="8" spans="1:18" x14ac:dyDescent="0.2">
      <c r="A8" s="31"/>
      <c r="B8" s="3"/>
      <c r="C8" s="34" t="s">
        <v>0</v>
      </c>
      <c r="D8" s="91">
        <v>250</v>
      </c>
      <c r="E8" s="92">
        <v>180</v>
      </c>
      <c r="F8" s="92">
        <v>125</v>
      </c>
      <c r="G8" s="92">
        <v>60</v>
      </c>
      <c r="H8" s="92">
        <v>35</v>
      </c>
      <c r="I8" s="92">
        <v>40</v>
      </c>
      <c r="J8" s="93">
        <v>32.5</v>
      </c>
      <c r="K8" s="92">
        <v>0</v>
      </c>
      <c r="L8" s="92">
        <v>0</v>
      </c>
      <c r="M8" s="92">
        <v>0</v>
      </c>
      <c r="N8" s="92">
        <v>0</v>
      </c>
      <c r="O8" s="92">
        <v>0</v>
      </c>
      <c r="P8" s="93">
        <v>18.25</v>
      </c>
      <c r="Q8" s="30"/>
      <c r="R8" s="33"/>
    </row>
    <row r="9" spans="1:18" x14ac:dyDescent="0.2">
      <c r="A9" s="31"/>
      <c r="B9" s="3" t="s">
        <v>1</v>
      </c>
      <c r="C9" s="10">
        <v>0.25</v>
      </c>
      <c r="D9" s="6">
        <f>D8*$C$9</f>
        <v>62.5</v>
      </c>
      <c r="E9" s="6">
        <f t="shared" ref="E9:P9" si="0">E8*$C$9</f>
        <v>45</v>
      </c>
      <c r="F9" s="6">
        <f t="shared" si="0"/>
        <v>31.25</v>
      </c>
      <c r="G9" s="6">
        <f t="shared" si="0"/>
        <v>15</v>
      </c>
      <c r="H9" s="6">
        <f t="shared" si="0"/>
        <v>8.75</v>
      </c>
      <c r="I9" s="6">
        <f t="shared" si="0"/>
        <v>10</v>
      </c>
      <c r="J9" s="6">
        <f t="shared" ref="J9:O9" si="1">J8*$C$9</f>
        <v>8.125</v>
      </c>
      <c r="K9" s="6">
        <f t="shared" si="1"/>
        <v>0</v>
      </c>
      <c r="L9" s="6">
        <f t="shared" si="1"/>
        <v>0</v>
      </c>
      <c r="M9" s="6">
        <f t="shared" si="1"/>
        <v>0</v>
      </c>
      <c r="N9" s="6">
        <f t="shared" si="1"/>
        <v>0</v>
      </c>
      <c r="O9" s="6">
        <f t="shared" si="1"/>
        <v>0</v>
      </c>
      <c r="P9" s="6">
        <f t="shared" si="0"/>
        <v>4.5625</v>
      </c>
      <c r="Q9" s="6"/>
      <c r="R9" s="33"/>
    </row>
    <row r="10" spans="1:18" x14ac:dyDescent="0.2">
      <c r="A10" s="31"/>
      <c r="B10" s="3" t="s">
        <v>2</v>
      </c>
      <c r="C10" s="10">
        <v>0.17</v>
      </c>
      <c r="D10" s="6">
        <f>+D8*$C$10</f>
        <v>42.5</v>
      </c>
      <c r="E10" s="6">
        <f t="shared" ref="E10:P10" si="2">+E8*$C$10</f>
        <v>30.6</v>
      </c>
      <c r="F10" s="6">
        <f t="shared" si="2"/>
        <v>21.25</v>
      </c>
      <c r="G10" s="6">
        <f t="shared" si="2"/>
        <v>10.200000000000001</v>
      </c>
      <c r="H10" s="6">
        <f t="shared" si="2"/>
        <v>5.95</v>
      </c>
      <c r="I10" s="6">
        <f t="shared" si="2"/>
        <v>6.8000000000000007</v>
      </c>
      <c r="J10" s="6">
        <f t="shared" ref="J10:O10" si="3">J8*$C$10</f>
        <v>5.5250000000000004</v>
      </c>
      <c r="K10" s="6">
        <f t="shared" si="3"/>
        <v>0</v>
      </c>
      <c r="L10" s="6">
        <f t="shared" si="3"/>
        <v>0</v>
      </c>
      <c r="M10" s="6">
        <f t="shared" si="3"/>
        <v>0</v>
      </c>
      <c r="N10" s="6">
        <f t="shared" si="3"/>
        <v>0</v>
      </c>
      <c r="O10" s="6">
        <f t="shared" si="3"/>
        <v>0</v>
      </c>
      <c r="P10" s="6">
        <f t="shared" si="2"/>
        <v>3.1025</v>
      </c>
      <c r="Q10" s="6"/>
      <c r="R10" s="33"/>
    </row>
    <row r="11" spans="1:18" x14ac:dyDescent="0.2">
      <c r="A11" s="31"/>
      <c r="B11" s="3" t="s">
        <v>3</v>
      </c>
      <c r="C11" s="10">
        <v>0.05</v>
      </c>
      <c r="D11" s="6">
        <f>+D8*$C$11</f>
        <v>12.5</v>
      </c>
      <c r="E11" s="6">
        <f t="shared" ref="E11:P11" si="4">+E8*$C$11</f>
        <v>9</v>
      </c>
      <c r="F11" s="6">
        <f t="shared" si="4"/>
        <v>6.25</v>
      </c>
      <c r="G11" s="6">
        <f t="shared" si="4"/>
        <v>3</v>
      </c>
      <c r="H11" s="6">
        <f t="shared" si="4"/>
        <v>1.75</v>
      </c>
      <c r="I11" s="6">
        <f t="shared" si="4"/>
        <v>2</v>
      </c>
      <c r="J11" s="6">
        <f t="shared" ref="J11:O11" si="5">J8*$C$11</f>
        <v>1.625</v>
      </c>
      <c r="K11" s="6">
        <f t="shared" si="5"/>
        <v>0</v>
      </c>
      <c r="L11" s="6">
        <f t="shared" si="5"/>
        <v>0</v>
      </c>
      <c r="M11" s="6">
        <f t="shared" si="5"/>
        <v>0</v>
      </c>
      <c r="N11" s="6">
        <f t="shared" si="5"/>
        <v>0</v>
      </c>
      <c r="O11" s="6">
        <f t="shared" si="5"/>
        <v>0</v>
      </c>
      <c r="P11" s="6">
        <f t="shared" si="4"/>
        <v>0.91250000000000009</v>
      </c>
      <c r="Q11" s="6"/>
      <c r="R11" s="33"/>
    </row>
    <row r="12" spans="1:18" x14ac:dyDescent="0.2">
      <c r="A12" s="31"/>
      <c r="B12" s="3" t="s">
        <v>4</v>
      </c>
      <c r="C12" s="10">
        <v>0.08</v>
      </c>
      <c r="D12" s="6">
        <f>SUM(D8:D11)*$C$12</f>
        <v>29.400000000000002</v>
      </c>
      <c r="E12" s="6">
        <f t="shared" ref="E12:P12" si="6">SUM(E8:E11)*$C$12</f>
        <v>21.168000000000003</v>
      </c>
      <c r="F12" s="6">
        <f t="shared" si="6"/>
        <v>14.700000000000001</v>
      </c>
      <c r="G12" s="6">
        <f t="shared" si="6"/>
        <v>7.056</v>
      </c>
      <c r="H12" s="6">
        <f t="shared" si="6"/>
        <v>4.1160000000000005</v>
      </c>
      <c r="I12" s="6">
        <f t="shared" si="6"/>
        <v>4.7039999999999997</v>
      </c>
      <c r="J12" s="6">
        <f t="shared" ref="J12:O12" si="7">SUM(J8:J11)*$C$12</f>
        <v>3.8220000000000001</v>
      </c>
      <c r="K12" s="6">
        <f t="shared" si="7"/>
        <v>0</v>
      </c>
      <c r="L12" s="6">
        <f t="shared" si="7"/>
        <v>0</v>
      </c>
      <c r="M12" s="6">
        <f t="shared" si="7"/>
        <v>0</v>
      </c>
      <c r="N12" s="6">
        <f t="shared" si="7"/>
        <v>0</v>
      </c>
      <c r="O12" s="6">
        <f t="shared" si="7"/>
        <v>0</v>
      </c>
      <c r="P12" s="6">
        <f t="shared" si="6"/>
        <v>2.1461999999999999</v>
      </c>
      <c r="Q12" s="6"/>
      <c r="R12" s="33"/>
    </row>
    <row r="13" spans="1:18" ht="14.25" x14ac:dyDescent="0.2">
      <c r="A13" s="31"/>
      <c r="B13" s="3"/>
      <c r="C13" s="35" t="s">
        <v>47</v>
      </c>
      <c r="D13" s="8">
        <f>SUM(D8:D12)</f>
        <v>396.9</v>
      </c>
      <c r="E13" s="8">
        <f t="shared" ref="E13:P13" si="8">SUM(E8:E12)</f>
        <v>285.76800000000003</v>
      </c>
      <c r="F13" s="8">
        <f t="shared" si="8"/>
        <v>198.45</v>
      </c>
      <c r="G13" s="8">
        <f t="shared" si="8"/>
        <v>95.256</v>
      </c>
      <c r="H13" s="8">
        <f t="shared" si="8"/>
        <v>55.566000000000003</v>
      </c>
      <c r="I13" s="8">
        <f t="shared" si="8"/>
        <v>63.503999999999998</v>
      </c>
      <c r="J13" s="8">
        <f t="shared" si="8"/>
        <v>51.597000000000001</v>
      </c>
      <c r="K13" s="8">
        <f t="shared" si="8"/>
        <v>0</v>
      </c>
      <c r="L13" s="8">
        <f t="shared" si="8"/>
        <v>0</v>
      </c>
      <c r="M13" s="8">
        <f t="shared" si="8"/>
        <v>0</v>
      </c>
      <c r="N13" s="8">
        <f t="shared" si="8"/>
        <v>0</v>
      </c>
      <c r="O13" s="8">
        <f t="shared" si="8"/>
        <v>0</v>
      </c>
      <c r="P13" s="8">
        <f t="shared" si="8"/>
        <v>28.973700000000001</v>
      </c>
      <c r="Q13" s="8"/>
      <c r="R13" s="36"/>
    </row>
    <row r="14" spans="1:18" ht="23.25" customHeight="1" thickBot="1" x14ac:dyDescent="0.25">
      <c r="A14" s="340" t="s">
        <v>9</v>
      </c>
      <c r="B14" s="341"/>
      <c r="C14" s="341"/>
      <c r="D14" s="341"/>
      <c r="E14" s="3"/>
      <c r="F14" s="3"/>
      <c r="G14" s="3"/>
      <c r="H14" s="3"/>
      <c r="I14" s="3"/>
      <c r="J14" s="3"/>
      <c r="K14" s="38"/>
      <c r="L14" s="38"/>
      <c r="M14" s="38"/>
      <c r="N14" s="38"/>
      <c r="O14" s="38"/>
      <c r="P14" s="3"/>
      <c r="Q14" s="9" t="s">
        <v>10</v>
      </c>
      <c r="R14" s="100" t="s">
        <v>8</v>
      </c>
    </row>
    <row r="15" spans="1:18" ht="12.75" x14ac:dyDescent="0.2">
      <c r="A15" s="83">
        <v>1</v>
      </c>
      <c r="B15" s="321" t="s">
        <v>57</v>
      </c>
      <c r="C15" s="322"/>
      <c r="D15" s="124">
        <v>0</v>
      </c>
      <c r="E15" s="125">
        <v>0</v>
      </c>
      <c r="F15" s="125">
        <v>0</v>
      </c>
      <c r="G15" s="125">
        <v>0</v>
      </c>
      <c r="H15" s="125">
        <v>20</v>
      </c>
      <c r="I15" s="125">
        <v>0</v>
      </c>
      <c r="J15" s="125">
        <v>0</v>
      </c>
      <c r="K15" s="126">
        <v>0</v>
      </c>
      <c r="L15" s="126">
        <v>0</v>
      </c>
      <c r="M15" s="126">
        <v>0</v>
      </c>
      <c r="N15" s="126">
        <v>0</v>
      </c>
      <c r="O15" s="126">
        <v>0</v>
      </c>
      <c r="P15" s="59">
        <v>60</v>
      </c>
      <c r="Q15" s="101">
        <f>SUM(D15:P15)</f>
        <v>80</v>
      </c>
      <c r="R15" s="102">
        <f>D15*$D$13+E15*$E$13+F15*$F$13+G15*$G$13+H15*$H$13+I15*$I$13+J15*$J$13+P15*$P$13</f>
        <v>2849.7420000000002</v>
      </c>
    </row>
    <row r="16" spans="1:18" ht="12.75" x14ac:dyDescent="0.2">
      <c r="A16" s="84">
        <v>1.1000000000000001</v>
      </c>
      <c r="B16" s="323" t="s">
        <v>58</v>
      </c>
      <c r="C16" s="324"/>
      <c r="D16" s="127">
        <v>6</v>
      </c>
      <c r="E16" s="128">
        <v>40</v>
      </c>
      <c r="F16" s="128">
        <v>0</v>
      </c>
      <c r="G16" s="128">
        <v>0</v>
      </c>
      <c r="H16" s="128">
        <v>0</v>
      </c>
      <c r="I16" s="128">
        <v>0</v>
      </c>
      <c r="J16" s="128">
        <v>0</v>
      </c>
      <c r="K16" s="128">
        <v>0</v>
      </c>
      <c r="L16" s="128">
        <v>0</v>
      </c>
      <c r="M16" s="128">
        <v>0</v>
      </c>
      <c r="N16" s="128">
        <v>0</v>
      </c>
      <c r="O16" s="128">
        <v>0</v>
      </c>
      <c r="P16" s="129">
        <v>0</v>
      </c>
      <c r="Q16" s="101">
        <f>SUM(D16:P16)</f>
        <v>46</v>
      </c>
      <c r="R16" s="102">
        <f>D16*$D$13+E16*$E$13+F16*$F$13+G16*$G$13+H16*$H$13+I16*$I$13+J16*$J$13+P16*$P$13</f>
        <v>13812.12</v>
      </c>
    </row>
    <row r="17" spans="1:18" ht="12.75" x14ac:dyDescent="0.2">
      <c r="A17" s="84">
        <v>1.2</v>
      </c>
      <c r="B17" s="323" t="s">
        <v>59</v>
      </c>
      <c r="C17" s="324"/>
      <c r="D17" s="127">
        <v>40</v>
      </c>
      <c r="E17" s="128">
        <v>40</v>
      </c>
      <c r="F17" s="128">
        <v>0</v>
      </c>
      <c r="G17" s="128">
        <v>0</v>
      </c>
      <c r="H17" s="128">
        <v>0</v>
      </c>
      <c r="I17" s="128">
        <v>0</v>
      </c>
      <c r="J17" s="128">
        <v>0</v>
      </c>
      <c r="K17" s="128">
        <v>0</v>
      </c>
      <c r="L17" s="128">
        <v>0</v>
      </c>
      <c r="M17" s="128">
        <v>0</v>
      </c>
      <c r="N17" s="128">
        <v>0</v>
      </c>
      <c r="O17" s="128">
        <v>0</v>
      </c>
      <c r="P17" s="129">
        <v>0</v>
      </c>
      <c r="Q17" s="101">
        <f t="shared" ref="Q17:Q41" si="9">SUM(D17:P17)</f>
        <v>80</v>
      </c>
      <c r="R17" s="102">
        <f>D17*$D$13+E17*$E$13+F17*$F$13+G17*$G$13+H17*$H$13+I17*$I$13+J17*$J$13+P17*$P$13</f>
        <v>27306.720000000001</v>
      </c>
    </row>
    <row r="18" spans="1:18" ht="21" x14ac:dyDescent="0.2">
      <c r="A18" s="84">
        <v>1.3</v>
      </c>
      <c r="B18" s="50" t="s">
        <v>81</v>
      </c>
      <c r="C18" s="26"/>
      <c r="D18" s="80" t="s">
        <v>80</v>
      </c>
      <c r="E18" s="80" t="s">
        <v>80</v>
      </c>
      <c r="F18" s="80" t="s">
        <v>80</v>
      </c>
      <c r="G18" s="80" t="s">
        <v>80</v>
      </c>
      <c r="H18" s="80" t="s">
        <v>80</v>
      </c>
      <c r="I18" s="80" t="s">
        <v>80</v>
      </c>
      <c r="J18" s="80" t="s">
        <v>80</v>
      </c>
      <c r="K18" s="80" t="s">
        <v>80</v>
      </c>
      <c r="L18" s="80" t="s">
        <v>80</v>
      </c>
      <c r="M18" s="80" t="s">
        <v>80</v>
      </c>
      <c r="N18" s="80" t="s">
        <v>80</v>
      </c>
      <c r="O18" s="80" t="s">
        <v>80</v>
      </c>
      <c r="P18" s="103" t="s">
        <v>80</v>
      </c>
      <c r="Q18" s="101" t="s">
        <v>80</v>
      </c>
      <c r="R18" s="171" t="s">
        <v>80</v>
      </c>
    </row>
    <row r="19" spans="1:18" ht="13.5" thickBot="1" x14ac:dyDescent="0.25">
      <c r="A19" s="85"/>
      <c r="B19" s="325" t="s">
        <v>60</v>
      </c>
      <c r="C19" s="326"/>
      <c r="D19" s="43">
        <f>SUM(D15:D17)</f>
        <v>46</v>
      </c>
      <c r="E19" s="43">
        <f t="shared" ref="E19:J19" si="10">SUM(E15:E17)</f>
        <v>80</v>
      </c>
      <c r="F19" s="43">
        <f t="shared" si="10"/>
        <v>0</v>
      </c>
      <c r="G19" s="43">
        <f t="shared" si="10"/>
        <v>0</v>
      </c>
      <c r="H19" s="43">
        <f t="shared" si="10"/>
        <v>20</v>
      </c>
      <c r="I19" s="43">
        <f t="shared" si="10"/>
        <v>0</v>
      </c>
      <c r="J19" s="43">
        <f t="shared" si="10"/>
        <v>0</v>
      </c>
      <c r="K19" s="43"/>
      <c r="L19" s="43"/>
      <c r="M19" s="43"/>
      <c r="N19" s="43"/>
      <c r="O19" s="43"/>
      <c r="P19" s="104">
        <f>SUM(P15:P17)</f>
        <v>60</v>
      </c>
      <c r="Q19" s="105">
        <f t="shared" si="9"/>
        <v>206</v>
      </c>
      <c r="R19" s="102">
        <f t="shared" ref="R19:R30" si="11">D19*$D$13+E19*$E$13+F19*$F$13+G19*$G$13+H19*$H$13+I19*$I$13+J19*$J$13+P19*$P$13</f>
        <v>43968.581999999995</v>
      </c>
    </row>
    <row r="20" spans="1:18" ht="12.75" x14ac:dyDescent="0.2">
      <c r="A20" s="86">
        <v>2</v>
      </c>
      <c r="B20" s="327" t="s">
        <v>61</v>
      </c>
      <c r="C20" s="328"/>
      <c r="D20" s="130">
        <v>5</v>
      </c>
      <c r="E20" s="131">
        <v>20</v>
      </c>
      <c r="F20" s="131">
        <v>10</v>
      </c>
      <c r="G20" s="131">
        <v>10</v>
      </c>
      <c r="H20" s="131">
        <v>15</v>
      </c>
      <c r="I20" s="131">
        <v>0</v>
      </c>
      <c r="J20" s="131">
        <v>0</v>
      </c>
      <c r="K20" s="128">
        <v>0</v>
      </c>
      <c r="L20" s="128">
        <v>0</v>
      </c>
      <c r="M20" s="128">
        <v>0</v>
      </c>
      <c r="N20" s="128">
        <v>0</v>
      </c>
      <c r="O20" s="128">
        <v>0</v>
      </c>
      <c r="P20" s="132">
        <v>0</v>
      </c>
      <c r="Q20" s="101">
        <f t="shared" si="9"/>
        <v>60</v>
      </c>
      <c r="R20" s="106">
        <f t="shared" si="11"/>
        <v>11470.41</v>
      </c>
    </row>
    <row r="21" spans="1:18" ht="13.5" thickBot="1" x14ac:dyDescent="0.25">
      <c r="A21" s="46"/>
      <c r="B21" s="325" t="s">
        <v>62</v>
      </c>
      <c r="C21" s="326"/>
      <c r="D21" s="43">
        <f t="shared" ref="D21:P21" si="12">SUM(D20:D20)</f>
        <v>5</v>
      </c>
      <c r="E21" s="41">
        <f t="shared" si="12"/>
        <v>20</v>
      </c>
      <c r="F21" s="41">
        <f t="shared" si="12"/>
        <v>10</v>
      </c>
      <c r="G21" s="41">
        <f t="shared" si="12"/>
        <v>10</v>
      </c>
      <c r="H21" s="41">
        <f t="shared" si="12"/>
        <v>15</v>
      </c>
      <c r="I21" s="41">
        <f t="shared" si="12"/>
        <v>0</v>
      </c>
      <c r="J21" s="41">
        <f t="shared" si="12"/>
        <v>0</v>
      </c>
      <c r="K21" s="74"/>
      <c r="L21" s="74"/>
      <c r="M21" s="74"/>
      <c r="N21" s="74"/>
      <c r="O21" s="74"/>
      <c r="P21" s="104">
        <f t="shared" si="12"/>
        <v>0</v>
      </c>
      <c r="Q21" s="105">
        <f t="shared" si="9"/>
        <v>60</v>
      </c>
      <c r="R21" s="102">
        <f t="shared" si="11"/>
        <v>11470.41</v>
      </c>
    </row>
    <row r="22" spans="1:18" ht="12.75" x14ac:dyDescent="0.2">
      <c r="A22" s="86">
        <v>3</v>
      </c>
      <c r="B22" s="327" t="s">
        <v>63</v>
      </c>
      <c r="C22" s="328"/>
      <c r="D22" s="130">
        <v>3</v>
      </c>
      <c r="E22" s="131">
        <v>10</v>
      </c>
      <c r="F22" s="131">
        <v>20</v>
      </c>
      <c r="G22" s="131">
        <v>0</v>
      </c>
      <c r="H22" s="131">
        <v>0</v>
      </c>
      <c r="I22" s="131">
        <v>25</v>
      </c>
      <c r="J22" s="131">
        <v>0</v>
      </c>
      <c r="K22" s="128">
        <v>0</v>
      </c>
      <c r="L22" s="128">
        <v>0</v>
      </c>
      <c r="M22" s="128">
        <v>0</v>
      </c>
      <c r="N22" s="128">
        <v>0</v>
      </c>
      <c r="O22" s="128">
        <v>0</v>
      </c>
      <c r="P22" s="132">
        <v>0</v>
      </c>
      <c r="Q22" s="101">
        <f t="shared" si="9"/>
        <v>58</v>
      </c>
      <c r="R22" s="106">
        <f t="shared" si="11"/>
        <v>9604.98</v>
      </c>
    </row>
    <row r="23" spans="1:18" ht="13.5" thickBot="1" x14ac:dyDescent="0.25">
      <c r="A23" s="46"/>
      <c r="B23" s="325" t="s">
        <v>64</v>
      </c>
      <c r="C23" s="326"/>
      <c r="D23" s="44">
        <f>SUM(D22)</f>
        <v>3</v>
      </c>
      <c r="E23" s="42">
        <f>SUM(E22)</f>
        <v>10</v>
      </c>
      <c r="F23" s="42">
        <f t="shared" ref="F23:P23" si="13">SUM(F22)</f>
        <v>20</v>
      </c>
      <c r="G23" s="42">
        <f t="shared" si="13"/>
        <v>0</v>
      </c>
      <c r="H23" s="42">
        <f t="shared" si="13"/>
        <v>0</v>
      </c>
      <c r="I23" s="42">
        <f t="shared" si="13"/>
        <v>25</v>
      </c>
      <c r="J23" s="42">
        <f t="shared" si="13"/>
        <v>0</v>
      </c>
      <c r="K23" s="42">
        <f t="shared" si="13"/>
        <v>0</v>
      </c>
      <c r="L23" s="42">
        <f t="shared" si="13"/>
        <v>0</v>
      </c>
      <c r="M23" s="42">
        <f t="shared" si="13"/>
        <v>0</v>
      </c>
      <c r="N23" s="42">
        <f t="shared" si="13"/>
        <v>0</v>
      </c>
      <c r="O23" s="42">
        <f t="shared" si="13"/>
        <v>0</v>
      </c>
      <c r="P23" s="107">
        <f t="shared" si="13"/>
        <v>0</v>
      </c>
      <c r="Q23" s="105">
        <f t="shared" si="9"/>
        <v>58</v>
      </c>
      <c r="R23" s="102">
        <f t="shared" si="11"/>
        <v>9604.98</v>
      </c>
    </row>
    <row r="24" spans="1:18" ht="12.75" x14ac:dyDescent="0.2">
      <c r="A24" s="86">
        <v>4</v>
      </c>
      <c r="B24" s="327" t="s">
        <v>83</v>
      </c>
      <c r="C24" s="329"/>
      <c r="D24" s="57"/>
      <c r="E24" s="58"/>
      <c r="F24" s="58"/>
      <c r="G24" s="58"/>
      <c r="H24" s="58"/>
      <c r="I24" s="58"/>
      <c r="J24" s="58"/>
      <c r="K24" s="75"/>
      <c r="L24" s="75"/>
      <c r="M24" s="75"/>
      <c r="N24" s="75"/>
      <c r="O24" s="75"/>
      <c r="P24" s="108"/>
      <c r="Q24" s="101" t="s">
        <v>85</v>
      </c>
      <c r="R24" s="102">
        <f t="shared" si="11"/>
        <v>0</v>
      </c>
    </row>
    <row r="25" spans="1:18" ht="12.75" x14ac:dyDescent="0.2">
      <c r="A25" s="48">
        <v>4.0999999999999996</v>
      </c>
      <c r="B25" s="330" t="s">
        <v>65</v>
      </c>
      <c r="C25" s="331"/>
      <c r="D25" s="127">
        <v>5</v>
      </c>
      <c r="E25" s="128">
        <v>15</v>
      </c>
      <c r="F25" s="128">
        <v>15</v>
      </c>
      <c r="G25" s="128">
        <v>0</v>
      </c>
      <c r="H25" s="128">
        <v>0</v>
      </c>
      <c r="I25" s="128">
        <v>0</v>
      </c>
      <c r="J25" s="128">
        <v>0</v>
      </c>
      <c r="K25" s="128">
        <v>0</v>
      </c>
      <c r="L25" s="128">
        <v>0</v>
      </c>
      <c r="M25" s="128">
        <v>0</v>
      </c>
      <c r="N25" s="128">
        <v>0</v>
      </c>
      <c r="O25" s="128">
        <v>0</v>
      </c>
      <c r="P25" s="129">
        <v>0</v>
      </c>
      <c r="Q25" s="101">
        <f t="shared" si="9"/>
        <v>35</v>
      </c>
      <c r="R25" s="102">
        <f t="shared" si="11"/>
        <v>9247.77</v>
      </c>
    </row>
    <row r="26" spans="1:18" ht="12.75" x14ac:dyDescent="0.2">
      <c r="A26" s="48">
        <v>4.2</v>
      </c>
      <c r="B26" s="330" t="s">
        <v>66</v>
      </c>
      <c r="C26" s="331"/>
      <c r="D26" s="133">
        <v>20</v>
      </c>
      <c r="E26" s="134">
        <v>10</v>
      </c>
      <c r="F26" s="134">
        <v>0</v>
      </c>
      <c r="G26" s="134">
        <v>15</v>
      </c>
      <c r="H26" s="134">
        <v>0</v>
      </c>
      <c r="I26" s="134">
        <v>0</v>
      </c>
      <c r="J26" s="134">
        <v>0</v>
      </c>
      <c r="K26" s="128">
        <v>0</v>
      </c>
      <c r="L26" s="128">
        <v>0</v>
      </c>
      <c r="M26" s="128">
        <v>0</v>
      </c>
      <c r="N26" s="128">
        <v>0</v>
      </c>
      <c r="O26" s="128">
        <v>0</v>
      </c>
      <c r="P26" s="135">
        <v>0</v>
      </c>
      <c r="Q26" s="101">
        <f t="shared" si="9"/>
        <v>45</v>
      </c>
      <c r="R26" s="106">
        <f t="shared" si="11"/>
        <v>12224.52</v>
      </c>
    </row>
    <row r="27" spans="1:18" ht="13.5" thickBot="1" x14ac:dyDescent="0.25">
      <c r="A27" s="46"/>
      <c r="B27" s="325" t="s">
        <v>67</v>
      </c>
      <c r="C27" s="326"/>
      <c r="D27" s="43">
        <f t="shared" ref="D27:P27" si="14">SUM(D25:D26)</f>
        <v>25</v>
      </c>
      <c r="E27" s="41">
        <f t="shared" si="14"/>
        <v>25</v>
      </c>
      <c r="F27" s="41">
        <f t="shared" si="14"/>
        <v>15</v>
      </c>
      <c r="G27" s="41">
        <f t="shared" si="14"/>
        <v>15</v>
      </c>
      <c r="H27" s="41">
        <f t="shared" si="14"/>
        <v>0</v>
      </c>
      <c r="I27" s="41">
        <f t="shared" si="14"/>
        <v>0</v>
      </c>
      <c r="J27" s="41">
        <f t="shared" si="14"/>
        <v>0</v>
      </c>
      <c r="K27" s="41">
        <f t="shared" si="14"/>
        <v>0</v>
      </c>
      <c r="L27" s="41">
        <f t="shared" si="14"/>
        <v>0</v>
      </c>
      <c r="M27" s="41">
        <f t="shared" si="14"/>
        <v>0</v>
      </c>
      <c r="N27" s="41">
        <f t="shared" si="14"/>
        <v>0</v>
      </c>
      <c r="O27" s="41">
        <f t="shared" si="14"/>
        <v>0</v>
      </c>
      <c r="P27" s="104">
        <f t="shared" si="14"/>
        <v>0</v>
      </c>
      <c r="Q27" s="105">
        <f t="shared" si="9"/>
        <v>80</v>
      </c>
      <c r="R27" s="102">
        <f t="shared" si="11"/>
        <v>21472.29</v>
      </c>
    </row>
    <row r="28" spans="1:18" ht="12.75" x14ac:dyDescent="0.2">
      <c r="A28" s="86">
        <v>5</v>
      </c>
      <c r="B28" s="327" t="s">
        <v>79</v>
      </c>
      <c r="C28" s="328"/>
      <c r="D28" s="130">
        <v>0</v>
      </c>
      <c r="E28" s="131">
        <v>0</v>
      </c>
      <c r="F28" s="131">
        <v>0</v>
      </c>
      <c r="G28" s="131">
        <v>0</v>
      </c>
      <c r="H28" s="131">
        <v>0</v>
      </c>
      <c r="I28" s="131">
        <v>0</v>
      </c>
      <c r="J28" s="131">
        <v>0</v>
      </c>
      <c r="K28" s="128">
        <v>0</v>
      </c>
      <c r="L28" s="128">
        <v>0</v>
      </c>
      <c r="M28" s="128">
        <v>0</v>
      </c>
      <c r="N28" s="128">
        <v>0</v>
      </c>
      <c r="O28" s="128">
        <v>0</v>
      </c>
      <c r="P28" s="132">
        <v>0</v>
      </c>
      <c r="Q28" s="101">
        <f t="shared" si="9"/>
        <v>0</v>
      </c>
      <c r="R28" s="109">
        <f t="shared" si="11"/>
        <v>0</v>
      </c>
    </row>
    <row r="29" spans="1:18" ht="13.5" thickBot="1" x14ac:dyDescent="0.25">
      <c r="A29" s="47"/>
      <c r="B29" s="325" t="s">
        <v>68</v>
      </c>
      <c r="C29" s="326"/>
      <c r="D29" s="43">
        <f>D28</f>
        <v>0</v>
      </c>
      <c r="E29" s="41">
        <f t="shared" ref="E29:P29" si="15">E28</f>
        <v>0</v>
      </c>
      <c r="F29" s="41">
        <f t="shared" si="15"/>
        <v>0</v>
      </c>
      <c r="G29" s="41">
        <f t="shared" si="15"/>
        <v>0</v>
      </c>
      <c r="H29" s="41">
        <f t="shared" si="15"/>
        <v>0</v>
      </c>
      <c r="I29" s="41">
        <f t="shared" si="15"/>
        <v>0</v>
      </c>
      <c r="J29" s="41">
        <f t="shared" si="15"/>
        <v>0</v>
      </c>
      <c r="K29" s="41">
        <f t="shared" si="15"/>
        <v>0</v>
      </c>
      <c r="L29" s="41">
        <f t="shared" si="15"/>
        <v>0</v>
      </c>
      <c r="M29" s="41">
        <f t="shared" si="15"/>
        <v>0</v>
      </c>
      <c r="N29" s="41">
        <f t="shared" si="15"/>
        <v>0</v>
      </c>
      <c r="O29" s="41">
        <f t="shared" si="15"/>
        <v>0</v>
      </c>
      <c r="P29" s="104">
        <f t="shared" si="15"/>
        <v>0</v>
      </c>
      <c r="Q29" s="101">
        <f t="shared" si="9"/>
        <v>0</v>
      </c>
      <c r="R29" s="109">
        <f t="shared" si="11"/>
        <v>0</v>
      </c>
    </row>
    <row r="30" spans="1:18" ht="12.75" x14ac:dyDescent="0.2">
      <c r="A30" s="86">
        <v>6</v>
      </c>
      <c r="B30" s="327" t="s">
        <v>69</v>
      </c>
      <c r="C30" s="328"/>
      <c r="D30" s="124">
        <v>0</v>
      </c>
      <c r="E30" s="125">
        <v>0</v>
      </c>
      <c r="F30" s="125">
        <v>0</v>
      </c>
      <c r="G30" s="125">
        <v>0</v>
      </c>
      <c r="H30" s="125">
        <v>0</v>
      </c>
      <c r="I30" s="125">
        <v>0</v>
      </c>
      <c r="J30" s="125">
        <v>0</v>
      </c>
      <c r="K30" s="128">
        <v>0</v>
      </c>
      <c r="L30" s="128">
        <v>0</v>
      </c>
      <c r="M30" s="128">
        <v>0</v>
      </c>
      <c r="N30" s="128">
        <v>0</v>
      </c>
      <c r="O30" s="128">
        <v>0</v>
      </c>
      <c r="P30" s="59">
        <v>0</v>
      </c>
      <c r="Q30" s="101">
        <f t="shared" si="9"/>
        <v>0</v>
      </c>
      <c r="R30" s="109">
        <f t="shared" si="11"/>
        <v>0</v>
      </c>
    </row>
    <row r="31" spans="1:18" ht="21.75" x14ac:dyDescent="0.2">
      <c r="A31" s="87">
        <v>6.1</v>
      </c>
      <c r="B31" s="49" t="s">
        <v>82</v>
      </c>
      <c r="C31" s="45"/>
      <c r="D31" s="81" t="s">
        <v>80</v>
      </c>
      <c r="E31" s="73" t="s">
        <v>80</v>
      </c>
      <c r="F31" s="73" t="s">
        <v>80</v>
      </c>
      <c r="G31" s="73" t="s">
        <v>80</v>
      </c>
      <c r="H31" s="73" t="s">
        <v>80</v>
      </c>
      <c r="I31" s="73" t="s">
        <v>80</v>
      </c>
      <c r="J31" s="73" t="s">
        <v>80</v>
      </c>
      <c r="K31" s="73" t="s">
        <v>80</v>
      </c>
      <c r="L31" s="73" t="s">
        <v>80</v>
      </c>
      <c r="M31" s="73" t="s">
        <v>80</v>
      </c>
      <c r="N31" s="73" t="s">
        <v>80</v>
      </c>
      <c r="O31" s="73" t="s">
        <v>80</v>
      </c>
      <c r="P31" s="110" t="s">
        <v>80</v>
      </c>
      <c r="Q31" s="101" t="s">
        <v>80</v>
      </c>
      <c r="R31" s="172" t="s">
        <v>80</v>
      </c>
    </row>
    <row r="32" spans="1:18" ht="13.5" thickBot="1" x14ac:dyDescent="0.25">
      <c r="A32" s="47"/>
      <c r="B32" s="325" t="s">
        <v>70</v>
      </c>
      <c r="C32" s="326"/>
      <c r="D32" s="43">
        <f t="shared" ref="D32:O32" si="16">SUM(D30:D31)</f>
        <v>0</v>
      </c>
      <c r="E32" s="41">
        <f t="shared" si="16"/>
        <v>0</v>
      </c>
      <c r="F32" s="41">
        <f t="shared" si="16"/>
        <v>0</v>
      </c>
      <c r="G32" s="41">
        <f t="shared" si="16"/>
        <v>0</v>
      </c>
      <c r="H32" s="41">
        <f t="shared" si="16"/>
        <v>0</v>
      </c>
      <c r="I32" s="41">
        <f t="shared" si="16"/>
        <v>0</v>
      </c>
      <c r="J32" s="82">
        <f t="shared" si="16"/>
        <v>0</v>
      </c>
      <c r="K32" s="74">
        <f t="shared" si="16"/>
        <v>0</v>
      </c>
      <c r="L32" s="41">
        <f t="shared" si="16"/>
        <v>0</v>
      </c>
      <c r="M32" s="82">
        <f t="shared" si="16"/>
        <v>0</v>
      </c>
      <c r="N32" s="41">
        <f t="shared" si="16"/>
        <v>0</v>
      </c>
      <c r="O32" s="41">
        <f t="shared" si="16"/>
        <v>0</v>
      </c>
      <c r="P32" s="104">
        <f>SUM(P30:P31)</f>
        <v>0</v>
      </c>
      <c r="Q32" s="101">
        <f t="shared" si="9"/>
        <v>0</v>
      </c>
      <c r="R32" s="109">
        <f t="shared" ref="R32:R41" si="17">D32*$D$13+E32*$E$13+F32*$F$13+G32*$G$13+H32*$H$13+I32*$I$13+J32*$J$13+P32*$P$13</f>
        <v>0</v>
      </c>
    </row>
    <row r="33" spans="1:18" ht="12.75" x14ac:dyDescent="0.2">
      <c r="A33" s="86">
        <v>7</v>
      </c>
      <c r="B33" s="327" t="s">
        <v>71</v>
      </c>
      <c r="C33" s="328"/>
      <c r="D33" s="130">
        <v>0</v>
      </c>
      <c r="E33" s="131">
        <v>0</v>
      </c>
      <c r="F33" s="131">
        <v>0</v>
      </c>
      <c r="G33" s="131">
        <v>0</v>
      </c>
      <c r="H33" s="131">
        <v>0</v>
      </c>
      <c r="I33" s="131">
        <v>0</v>
      </c>
      <c r="J33" s="131">
        <v>0</v>
      </c>
      <c r="K33" s="128">
        <v>0</v>
      </c>
      <c r="L33" s="128">
        <v>0</v>
      </c>
      <c r="M33" s="128">
        <v>0</v>
      </c>
      <c r="N33" s="128">
        <v>0</v>
      </c>
      <c r="O33" s="128">
        <v>0</v>
      </c>
      <c r="P33" s="132">
        <v>0</v>
      </c>
      <c r="Q33" s="101">
        <f t="shared" si="9"/>
        <v>0</v>
      </c>
      <c r="R33" s="109">
        <f t="shared" si="17"/>
        <v>0</v>
      </c>
    </row>
    <row r="34" spans="1:18" ht="13.5" thickBot="1" x14ac:dyDescent="0.25">
      <c r="A34" s="47"/>
      <c r="B34" s="325" t="s">
        <v>72</v>
      </c>
      <c r="C34" s="326"/>
      <c r="D34" s="43">
        <f>D33</f>
        <v>0</v>
      </c>
      <c r="E34" s="41">
        <f t="shared" ref="E34:P34" si="18">E33</f>
        <v>0</v>
      </c>
      <c r="F34" s="41">
        <f t="shared" si="18"/>
        <v>0</v>
      </c>
      <c r="G34" s="41">
        <f t="shared" si="18"/>
        <v>0</v>
      </c>
      <c r="H34" s="41">
        <f t="shared" si="18"/>
        <v>0</v>
      </c>
      <c r="I34" s="41">
        <f t="shared" si="18"/>
        <v>0</v>
      </c>
      <c r="J34" s="41">
        <f t="shared" si="18"/>
        <v>0</v>
      </c>
      <c r="K34" s="41">
        <f t="shared" si="18"/>
        <v>0</v>
      </c>
      <c r="L34" s="41">
        <f t="shared" si="18"/>
        <v>0</v>
      </c>
      <c r="M34" s="41">
        <f t="shared" si="18"/>
        <v>0</v>
      </c>
      <c r="N34" s="41">
        <f t="shared" si="18"/>
        <v>0</v>
      </c>
      <c r="O34" s="41">
        <f t="shared" si="18"/>
        <v>0</v>
      </c>
      <c r="P34" s="104">
        <f t="shared" si="18"/>
        <v>0</v>
      </c>
      <c r="Q34" s="101">
        <f t="shared" si="9"/>
        <v>0</v>
      </c>
      <c r="R34" s="109">
        <f t="shared" si="17"/>
        <v>0</v>
      </c>
    </row>
    <row r="35" spans="1:18" ht="12.75" x14ac:dyDescent="0.2">
      <c r="A35" s="86">
        <v>8</v>
      </c>
      <c r="B35" s="327" t="s">
        <v>73</v>
      </c>
      <c r="C35" s="328"/>
      <c r="D35" s="130">
        <v>0</v>
      </c>
      <c r="E35" s="131">
        <v>0</v>
      </c>
      <c r="F35" s="131">
        <v>0</v>
      </c>
      <c r="G35" s="131">
        <v>0</v>
      </c>
      <c r="H35" s="131">
        <v>0</v>
      </c>
      <c r="I35" s="131">
        <v>0</v>
      </c>
      <c r="J35" s="131">
        <v>0</v>
      </c>
      <c r="K35" s="128">
        <v>0</v>
      </c>
      <c r="L35" s="128">
        <v>0</v>
      </c>
      <c r="M35" s="128">
        <v>0</v>
      </c>
      <c r="N35" s="128">
        <v>0</v>
      </c>
      <c r="O35" s="128">
        <v>0</v>
      </c>
      <c r="P35" s="132">
        <v>0</v>
      </c>
      <c r="Q35" s="101">
        <f t="shared" si="9"/>
        <v>0</v>
      </c>
      <c r="R35" s="109">
        <f t="shared" si="17"/>
        <v>0</v>
      </c>
    </row>
    <row r="36" spans="1:18" ht="13.5" thickBot="1" x14ac:dyDescent="0.25">
      <c r="A36" s="47"/>
      <c r="B36" s="325" t="s">
        <v>74</v>
      </c>
      <c r="C36" s="326"/>
      <c r="D36" s="43">
        <f>D35</f>
        <v>0</v>
      </c>
      <c r="E36" s="41">
        <f t="shared" ref="E36:P36" si="19">E35</f>
        <v>0</v>
      </c>
      <c r="F36" s="41">
        <f t="shared" si="19"/>
        <v>0</v>
      </c>
      <c r="G36" s="41">
        <f t="shared" si="19"/>
        <v>0</v>
      </c>
      <c r="H36" s="41">
        <f t="shared" si="19"/>
        <v>0</v>
      </c>
      <c r="I36" s="41">
        <f t="shared" si="19"/>
        <v>0</v>
      </c>
      <c r="J36" s="41">
        <f t="shared" si="19"/>
        <v>0</v>
      </c>
      <c r="K36" s="74"/>
      <c r="L36" s="74"/>
      <c r="M36" s="74"/>
      <c r="N36" s="74"/>
      <c r="O36" s="74"/>
      <c r="P36" s="104">
        <f t="shared" si="19"/>
        <v>0</v>
      </c>
      <c r="Q36" s="101">
        <f t="shared" si="9"/>
        <v>0</v>
      </c>
      <c r="R36" s="109">
        <f t="shared" si="17"/>
        <v>0</v>
      </c>
    </row>
    <row r="37" spans="1:18" ht="12.75" x14ac:dyDescent="0.2">
      <c r="A37" s="86">
        <v>9</v>
      </c>
      <c r="B37" s="327" t="s">
        <v>75</v>
      </c>
      <c r="C37" s="328"/>
      <c r="D37" s="130">
        <v>0</v>
      </c>
      <c r="E37" s="131">
        <v>0</v>
      </c>
      <c r="F37" s="131">
        <v>0</v>
      </c>
      <c r="G37" s="131">
        <v>0</v>
      </c>
      <c r="H37" s="131">
        <v>0</v>
      </c>
      <c r="I37" s="131">
        <v>0</v>
      </c>
      <c r="J37" s="131">
        <v>0</v>
      </c>
      <c r="K37" s="128">
        <v>0</v>
      </c>
      <c r="L37" s="128">
        <v>0</v>
      </c>
      <c r="M37" s="128">
        <v>0</v>
      </c>
      <c r="N37" s="128">
        <v>0</v>
      </c>
      <c r="O37" s="128">
        <v>0</v>
      </c>
      <c r="P37" s="132">
        <v>0</v>
      </c>
      <c r="Q37" s="101">
        <f t="shared" si="9"/>
        <v>0</v>
      </c>
      <c r="R37" s="109">
        <f t="shared" si="17"/>
        <v>0</v>
      </c>
    </row>
    <row r="38" spans="1:18" ht="13.5" thickBot="1" x14ac:dyDescent="0.25">
      <c r="A38" s="47"/>
      <c r="B38" s="325" t="s">
        <v>76</v>
      </c>
      <c r="C38" s="326"/>
      <c r="D38" s="43">
        <f t="shared" ref="D38:P38" si="20">SUM(D37:D37)</f>
        <v>0</v>
      </c>
      <c r="E38" s="41">
        <f t="shared" si="20"/>
        <v>0</v>
      </c>
      <c r="F38" s="41">
        <f t="shared" si="20"/>
        <v>0</v>
      </c>
      <c r="G38" s="41">
        <f t="shared" si="20"/>
        <v>0</v>
      </c>
      <c r="H38" s="41">
        <f t="shared" si="20"/>
        <v>0</v>
      </c>
      <c r="I38" s="41">
        <f t="shared" si="20"/>
        <v>0</v>
      </c>
      <c r="J38" s="41">
        <f t="shared" si="20"/>
        <v>0</v>
      </c>
      <c r="K38" s="41">
        <f t="shared" si="20"/>
        <v>0</v>
      </c>
      <c r="L38" s="41">
        <f t="shared" si="20"/>
        <v>0</v>
      </c>
      <c r="M38" s="41">
        <f t="shared" si="20"/>
        <v>0</v>
      </c>
      <c r="N38" s="41">
        <f t="shared" si="20"/>
        <v>0</v>
      </c>
      <c r="O38" s="41">
        <f t="shared" si="20"/>
        <v>0</v>
      </c>
      <c r="P38" s="104">
        <f t="shared" si="20"/>
        <v>0</v>
      </c>
      <c r="Q38" s="101">
        <f t="shared" si="9"/>
        <v>0</v>
      </c>
      <c r="R38" s="109">
        <f t="shared" si="17"/>
        <v>0</v>
      </c>
    </row>
    <row r="39" spans="1:18" ht="12.75" x14ac:dyDescent="0.2">
      <c r="A39" s="86">
        <v>10</v>
      </c>
      <c r="B39" s="327" t="s">
        <v>77</v>
      </c>
      <c r="C39" s="328"/>
      <c r="D39" s="130">
        <v>0</v>
      </c>
      <c r="E39" s="131">
        <v>0</v>
      </c>
      <c r="F39" s="131">
        <v>0</v>
      </c>
      <c r="G39" s="131">
        <v>0</v>
      </c>
      <c r="H39" s="131">
        <v>0</v>
      </c>
      <c r="I39" s="131">
        <v>0</v>
      </c>
      <c r="J39" s="131">
        <v>0</v>
      </c>
      <c r="K39" s="128">
        <v>0</v>
      </c>
      <c r="L39" s="128">
        <v>0</v>
      </c>
      <c r="M39" s="128">
        <v>0</v>
      </c>
      <c r="N39" s="128">
        <v>0</v>
      </c>
      <c r="O39" s="128">
        <v>0</v>
      </c>
      <c r="P39" s="132">
        <v>0</v>
      </c>
      <c r="Q39" s="101">
        <f t="shared" si="9"/>
        <v>0</v>
      </c>
      <c r="R39" s="109">
        <f t="shared" si="17"/>
        <v>0</v>
      </c>
    </row>
    <row r="40" spans="1:18" ht="13.5" thickBot="1" x14ac:dyDescent="0.25">
      <c r="A40" s="46"/>
      <c r="B40" s="325" t="s">
        <v>78</v>
      </c>
      <c r="C40" s="326"/>
      <c r="D40" s="43">
        <f>D39</f>
        <v>0</v>
      </c>
      <c r="E40" s="41">
        <f>E39</f>
        <v>0</v>
      </c>
      <c r="F40" s="41">
        <f t="shared" ref="F40:P40" si="21">F39</f>
        <v>0</v>
      </c>
      <c r="G40" s="41">
        <f t="shared" si="21"/>
        <v>0</v>
      </c>
      <c r="H40" s="41">
        <f t="shared" si="21"/>
        <v>0</v>
      </c>
      <c r="I40" s="41">
        <f t="shared" si="21"/>
        <v>0</v>
      </c>
      <c r="J40" s="41">
        <f t="shared" si="21"/>
        <v>0</v>
      </c>
      <c r="K40" s="41">
        <f t="shared" si="21"/>
        <v>0</v>
      </c>
      <c r="L40" s="41">
        <f t="shared" si="21"/>
        <v>0</v>
      </c>
      <c r="M40" s="41">
        <f t="shared" si="21"/>
        <v>0</v>
      </c>
      <c r="N40" s="41">
        <f t="shared" si="21"/>
        <v>0</v>
      </c>
      <c r="O40" s="41">
        <f t="shared" si="21"/>
        <v>0</v>
      </c>
      <c r="P40" s="104">
        <f t="shared" si="21"/>
        <v>0</v>
      </c>
      <c r="Q40" s="101">
        <f t="shared" si="9"/>
        <v>0</v>
      </c>
      <c r="R40" s="109">
        <f t="shared" si="17"/>
        <v>0</v>
      </c>
    </row>
    <row r="41" spans="1:18" ht="13.5" thickBot="1" x14ac:dyDescent="0.25">
      <c r="A41" s="39"/>
      <c r="B41" s="342" t="s">
        <v>124</v>
      </c>
      <c r="C41" s="343"/>
      <c r="D41" s="136">
        <f t="shared" ref="D41:P41" si="22">D19+D21+D23+D27+D29+D32+D34+D36+D38+D40</f>
        <v>79</v>
      </c>
      <c r="E41" s="136">
        <f t="shared" si="22"/>
        <v>135</v>
      </c>
      <c r="F41" s="136">
        <f t="shared" si="22"/>
        <v>45</v>
      </c>
      <c r="G41" s="136">
        <f t="shared" si="22"/>
        <v>25</v>
      </c>
      <c r="H41" s="136">
        <f t="shared" si="22"/>
        <v>35</v>
      </c>
      <c r="I41" s="136">
        <f t="shared" si="22"/>
        <v>25</v>
      </c>
      <c r="J41" s="136">
        <f t="shared" si="22"/>
        <v>0</v>
      </c>
      <c r="K41" s="136">
        <f>K19+K21+K23+K27+K29+K32+K34+K36+K38+K40</f>
        <v>0</v>
      </c>
      <c r="L41" s="136">
        <f>L19+L21+L23+L27+L29+L32+L34+L36+L38+L40</f>
        <v>0</v>
      </c>
      <c r="M41" s="136">
        <f>M19+M21+M23+M27+M29+M32+M34+M36+M38+M40</f>
        <v>0</v>
      </c>
      <c r="N41" s="136">
        <f>N19+N21+N23+N27+N29+N32+N34+N36+N38+N40</f>
        <v>0</v>
      </c>
      <c r="O41" s="136">
        <f>O19+O21+O23+O27+O29+O32+O34+O36+O38+O40</f>
        <v>0</v>
      </c>
      <c r="P41" s="136">
        <f t="shared" si="22"/>
        <v>60</v>
      </c>
      <c r="Q41" s="101">
        <f t="shared" si="9"/>
        <v>404</v>
      </c>
      <c r="R41" s="102">
        <f t="shared" si="17"/>
        <v>86516.262000000002</v>
      </c>
    </row>
    <row r="42" spans="1:18" ht="12" thickTop="1" x14ac:dyDescent="0.2">
      <c r="A42" s="31"/>
      <c r="B42" s="314"/>
      <c r="C42" s="314"/>
      <c r="D42" s="3"/>
      <c r="E42" s="3"/>
      <c r="F42" s="3"/>
      <c r="G42" s="3"/>
      <c r="H42" s="3"/>
      <c r="I42" s="3"/>
      <c r="J42" s="3"/>
      <c r="K42" s="3"/>
      <c r="L42" s="3"/>
      <c r="M42" s="3"/>
      <c r="N42" s="3"/>
      <c r="O42" s="3"/>
      <c r="P42" s="3"/>
      <c r="Q42" s="111"/>
      <c r="R42" s="102"/>
    </row>
    <row r="43" spans="1:18" x14ac:dyDescent="0.2">
      <c r="A43" s="31"/>
      <c r="B43" s="314" t="s">
        <v>7</v>
      </c>
      <c r="C43" s="314"/>
      <c r="D43" s="15">
        <f>+D41*D13</f>
        <v>31355.1</v>
      </c>
      <c r="E43" s="15">
        <f>+E41*E13</f>
        <v>38578.680000000008</v>
      </c>
      <c r="F43" s="15">
        <f t="shared" ref="F43:P43" si="23">+F41*F13</f>
        <v>8930.25</v>
      </c>
      <c r="G43" s="15">
        <f t="shared" si="23"/>
        <v>2381.4</v>
      </c>
      <c r="H43" s="15">
        <f t="shared" si="23"/>
        <v>1944.8100000000002</v>
      </c>
      <c r="I43" s="15">
        <f t="shared" si="23"/>
        <v>1587.6</v>
      </c>
      <c r="J43" s="15">
        <f t="shared" si="23"/>
        <v>0</v>
      </c>
      <c r="K43" s="15">
        <f t="shared" si="23"/>
        <v>0</v>
      </c>
      <c r="L43" s="15">
        <f t="shared" si="23"/>
        <v>0</v>
      </c>
      <c r="M43" s="15">
        <f t="shared" si="23"/>
        <v>0</v>
      </c>
      <c r="N43" s="15">
        <f t="shared" si="23"/>
        <v>0</v>
      </c>
      <c r="O43" s="15">
        <f t="shared" si="23"/>
        <v>0</v>
      </c>
      <c r="P43" s="15">
        <f t="shared" si="23"/>
        <v>1738.422</v>
      </c>
      <c r="Q43" s="15">
        <f>SUM(D43:P43)</f>
        <v>86516.262000000002</v>
      </c>
      <c r="R43" s="102"/>
    </row>
    <row r="44" spans="1:18" x14ac:dyDescent="0.2">
      <c r="A44" s="31"/>
      <c r="B44" s="3"/>
      <c r="C44" s="3"/>
      <c r="D44" s="6"/>
      <c r="E44" s="6"/>
      <c r="F44" s="6"/>
      <c r="G44" s="6"/>
      <c r="H44" s="15"/>
      <c r="I44" s="6"/>
      <c r="J44" s="6"/>
      <c r="K44" s="6"/>
      <c r="L44" s="6"/>
      <c r="M44" s="6"/>
      <c r="N44" s="6"/>
      <c r="O44" s="6"/>
      <c r="P44" s="6"/>
      <c r="Q44" s="6"/>
      <c r="R44" s="102"/>
    </row>
    <row r="45" spans="1:18" ht="14.25" x14ac:dyDescent="0.2">
      <c r="A45" s="31"/>
      <c r="B45" s="3"/>
      <c r="C45" s="3"/>
      <c r="D45" s="3"/>
      <c r="E45" s="3"/>
      <c r="F45" s="3"/>
      <c r="G45" s="3"/>
      <c r="H45" s="8"/>
      <c r="I45" s="3"/>
      <c r="J45" s="3"/>
      <c r="K45" s="3"/>
      <c r="L45" s="3"/>
      <c r="M45" s="3"/>
      <c r="N45" s="3"/>
      <c r="O45" s="3"/>
      <c r="P45" s="112" t="s">
        <v>52</v>
      </c>
      <c r="Q45" s="112">
        <f>+Q19+Q21+Q23+Q27+Q29+Q32+Q34+Q36+Q38+Q40</f>
        <v>404</v>
      </c>
      <c r="R45" s="102"/>
    </row>
    <row r="46" spans="1:18" x14ac:dyDescent="0.2">
      <c r="A46" s="315">
        <f ca="1">TODAY()</f>
        <v>45943</v>
      </c>
      <c r="B46" s="316"/>
      <c r="C46" s="316"/>
      <c r="D46" s="3"/>
      <c r="E46" s="3"/>
      <c r="F46" s="3"/>
      <c r="G46" s="3"/>
      <c r="H46" s="3"/>
      <c r="I46" s="3"/>
      <c r="J46" s="3"/>
      <c r="K46" s="3"/>
      <c r="L46" s="3"/>
      <c r="M46" s="3"/>
      <c r="N46" s="3"/>
      <c r="O46" s="3"/>
      <c r="P46" s="112" t="s">
        <v>125</v>
      </c>
      <c r="Q46" s="112"/>
      <c r="R46" s="106">
        <f>+R19+R21+R23+R27+R29+R32+R34+R36+R38+R40</f>
        <v>86516.261999999988</v>
      </c>
    </row>
    <row r="47" spans="1:18" ht="12" thickBot="1" x14ac:dyDescent="0.25">
      <c r="A47" s="173"/>
      <c r="B47" s="38"/>
      <c r="C47" s="38"/>
      <c r="D47" s="38"/>
      <c r="E47" s="38"/>
      <c r="F47" s="38"/>
      <c r="G47" s="38"/>
      <c r="H47" s="38"/>
      <c r="I47" s="38"/>
      <c r="J47" s="38"/>
      <c r="K47" s="38"/>
      <c r="L47" s="38"/>
      <c r="M47" s="38"/>
      <c r="N47" s="38"/>
      <c r="O47" s="38"/>
      <c r="P47" s="38"/>
      <c r="Q47" s="174"/>
      <c r="R47" s="175"/>
    </row>
    <row r="48" spans="1:18" ht="18.75" x14ac:dyDescent="0.3">
      <c r="A48" s="319" t="s">
        <v>135</v>
      </c>
      <c r="B48" s="320"/>
      <c r="C48" s="320"/>
      <c r="D48" s="320"/>
      <c r="E48" s="320"/>
      <c r="F48" s="320"/>
      <c r="G48" s="320"/>
      <c r="H48" s="176"/>
      <c r="I48" s="176"/>
      <c r="J48" s="176"/>
      <c r="K48" s="176"/>
      <c r="L48" s="176"/>
      <c r="M48" s="176"/>
      <c r="N48" s="176"/>
      <c r="O48" s="176"/>
      <c r="P48" s="317" t="s">
        <v>51</v>
      </c>
      <c r="Q48" s="317"/>
      <c r="R48" s="318"/>
    </row>
    <row r="49" spans="1:18" ht="15" x14ac:dyDescent="0.25">
      <c r="A49" s="31"/>
      <c r="B49" s="3"/>
      <c r="C49" s="3"/>
      <c r="D49" s="5"/>
      <c r="E49" s="308" t="str">
        <f>E3</f>
        <v>ACME CONSULTING</v>
      </c>
      <c r="F49" s="308"/>
      <c r="G49" s="308"/>
      <c r="H49" s="308"/>
      <c r="I49" s="308"/>
      <c r="J49" s="308"/>
      <c r="K49" s="52"/>
      <c r="L49" s="52"/>
      <c r="M49" s="52"/>
      <c r="N49" s="52"/>
      <c r="O49" s="52"/>
      <c r="P49" s="3"/>
      <c r="Q49" s="3"/>
      <c r="R49" s="151"/>
    </row>
    <row r="50" spans="1:18" ht="15" x14ac:dyDescent="0.25">
      <c r="A50" s="31"/>
      <c r="B50" s="3"/>
      <c r="C50" s="3"/>
      <c r="D50" s="5"/>
      <c r="E50" s="308" t="str">
        <f>E4</f>
        <v>Primary Consultant</v>
      </c>
      <c r="F50" s="308"/>
      <c r="G50" s="308"/>
      <c r="H50" s="308"/>
      <c r="I50" s="308"/>
      <c r="J50" s="308"/>
      <c r="K50" s="52"/>
      <c r="L50" s="52"/>
      <c r="M50" s="52"/>
      <c r="N50" s="52"/>
      <c r="O50" s="52"/>
      <c r="P50" s="3"/>
      <c r="Q50" s="3"/>
      <c r="R50" s="152"/>
    </row>
    <row r="51" spans="1:18" ht="12.75" x14ac:dyDescent="0.2">
      <c r="A51" s="31"/>
      <c r="B51" s="40"/>
      <c r="C51" s="3"/>
      <c r="D51" s="3"/>
      <c r="E51" s="3"/>
      <c r="F51" s="3"/>
      <c r="G51" s="3"/>
      <c r="H51" s="3"/>
      <c r="I51" s="3"/>
      <c r="J51" s="3"/>
      <c r="K51" s="3"/>
      <c r="L51" s="3"/>
      <c r="M51" s="3"/>
      <c r="N51" s="3"/>
      <c r="O51" s="3"/>
      <c r="P51" s="3"/>
      <c r="Q51" s="3"/>
      <c r="R51" s="153"/>
    </row>
    <row r="52" spans="1:18" ht="14.25" x14ac:dyDescent="0.2">
      <c r="A52" s="31"/>
      <c r="B52" s="7"/>
      <c r="C52" s="7"/>
      <c r="D52" s="7"/>
      <c r="E52" s="7" t="s">
        <v>39</v>
      </c>
      <c r="F52" s="7"/>
      <c r="G52" s="7"/>
      <c r="H52" s="7"/>
      <c r="I52" s="7"/>
      <c r="J52" s="3"/>
      <c r="K52" s="3"/>
      <c r="L52" s="3"/>
      <c r="M52" s="3"/>
      <c r="N52" s="3"/>
      <c r="O52" s="3"/>
      <c r="P52" s="3"/>
      <c r="Q52" s="3"/>
      <c r="R52" s="33"/>
    </row>
    <row r="53" spans="1:18" ht="14.25" x14ac:dyDescent="0.2">
      <c r="A53" s="31"/>
      <c r="B53" s="7"/>
      <c r="C53" s="7"/>
      <c r="D53" s="7"/>
      <c r="E53" s="7" t="s">
        <v>40</v>
      </c>
      <c r="F53" s="7"/>
      <c r="G53" s="7"/>
      <c r="H53" s="7"/>
      <c r="I53" s="7"/>
      <c r="J53" s="3"/>
      <c r="K53" s="3"/>
      <c r="L53" s="3"/>
      <c r="M53" s="3"/>
      <c r="N53" s="3"/>
      <c r="O53" s="3"/>
      <c r="P53" s="3"/>
      <c r="Q53" s="3"/>
      <c r="R53" s="33"/>
    </row>
    <row r="54" spans="1:18" ht="15" thickBot="1" x14ac:dyDescent="0.25">
      <c r="A54" s="154" t="s">
        <v>12</v>
      </c>
      <c r="B54" s="13"/>
      <c r="C54" s="12"/>
      <c r="D54" s="12" t="s">
        <v>13</v>
      </c>
      <c r="E54" s="13"/>
      <c r="F54" s="13"/>
      <c r="G54" s="13"/>
      <c r="H54" s="14" t="s">
        <v>14</v>
      </c>
      <c r="I54" s="14" t="s">
        <v>15</v>
      </c>
      <c r="J54" s="14" t="s">
        <v>16</v>
      </c>
      <c r="K54" s="60"/>
      <c r="L54" s="60"/>
      <c r="M54" s="60"/>
      <c r="N54" s="60"/>
      <c r="O54" s="60"/>
      <c r="P54" s="60"/>
      <c r="Q54" s="14"/>
      <c r="R54" s="33"/>
    </row>
    <row r="55" spans="1:18" ht="12.75" x14ac:dyDescent="0.2">
      <c r="A55" s="31"/>
      <c r="B55" s="61" t="s">
        <v>36</v>
      </c>
      <c r="C55" s="309" t="s">
        <v>95</v>
      </c>
      <c r="D55" s="310"/>
      <c r="E55" s="310"/>
      <c r="F55" s="310"/>
      <c r="G55" s="310"/>
      <c r="H55" s="62">
        <v>120</v>
      </c>
      <c r="I55" s="140">
        <v>0.48499999999999999</v>
      </c>
      <c r="J55" s="144">
        <f>+H55*I55</f>
        <v>58.199999999999996</v>
      </c>
      <c r="K55" s="60"/>
      <c r="L55" s="60"/>
      <c r="M55" s="60"/>
      <c r="N55" s="60"/>
      <c r="O55" s="60"/>
      <c r="P55" s="60"/>
      <c r="Q55" s="115"/>
      <c r="R55" s="33"/>
    </row>
    <row r="56" spans="1:18" ht="12.75" x14ac:dyDescent="0.2">
      <c r="A56" s="31"/>
      <c r="B56" s="63" t="s">
        <v>26</v>
      </c>
      <c r="C56" s="311" t="s">
        <v>84</v>
      </c>
      <c r="D56" s="305"/>
      <c r="E56" s="305"/>
      <c r="F56" s="305"/>
      <c r="G56" s="305"/>
      <c r="H56" s="19"/>
      <c r="I56" s="141"/>
      <c r="J56" s="145">
        <v>700</v>
      </c>
      <c r="K56" s="60"/>
      <c r="L56" s="60"/>
      <c r="M56" s="60"/>
      <c r="N56" s="60"/>
      <c r="O56" s="60"/>
      <c r="P56" s="60"/>
      <c r="Q56" s="116"/>
      <c r="R56" s="33"/>
    </row>
    <row r="57" spans="1:18" ht="12.75" x14ac:dyDescent="0.2">
      <c r="A57" s="31"/>
      <c r="B57" s="63" t="s">
        <v>11</v>
      </c>
      <c r="C57" s="311" t="s">
        <v>133</v>
      </c>
      <c r="D57" s="305"/>
      <c r="E57" s="305"/>
      <c r="F57" s="305"/>
      <c r="G57" s="305"/>
      <c r="H57" s="17">
        <v>1</v>
      </c>
      <c r="I57" s="142">
        <v>350</v>
      </c>
      <c r="J57" s="145">
        <v>350</v>
      </c>
      <c r="K57" s="60"/>
      <c r="L57" s="60"/>
      <c r="M57" s="60"/>
      <c r="N57" s="60"/>
      <c r="O57" s="60"/>
      <c r="P57" s="60"/>
      <c r="Q57" s="117"/>
      <c r="R57" s="155"/>
    </row>
    <row r="58" spans="1:18" ht="12.75" customHeight="1" x14ac:dyDescent="0.2">
      <c r="A58" s="31"/>
      <c r="B58" s="63" t="s">
        <v>34</v>
      </c>
      <c r="C58" s="312" t="s">
        <v>113</v>
      </c>
      <c r="D58" s="313"/>
      <c r="E58" s="313"/>
      <c r="F58" s="313"/>
      <c r="G58" s="313"/>
      <c r="H58" s="17">
        <v>60</v>
      </c>
      <c r="I58" s="142">
        <v>20</v>
      </c>
      <c r="J58" s="145">
        <f>+H58*I58</f>
        <v>1200</v>
      </c>
      <c r="K58" s="60"/>
      <c r="L58" s="60"/>
      <c r="M58" s="60"/>
      <c r="N58" s="60"/>
      <c r="O58" s="60"/>
      <c r="P58" s="60"/>
      <c r="Q58" s="117"/>
      <c r="R58" s="155"/>
    </row>
    <row r="59" spans="1:18" ht="12.75" x14ac:dyDescent="0.2">
      <c r="A59" s="31"/>
      <c r="B59" s="63" t="s">
        <v>35</v>
      </c>
      <c r="C59" s="301" t="s">
        <v>84</v>
      </c>
      <c r="D59" s="302"/>
      <c r="E59" s="302"/>
      <c r="F59" s="302"/>
      <c r="G59" s="303"/>
      <c r="H59" s="17"/>
      <c r="I59" s="142"/>
      <c r="J59" s="145">
        <v>650</v>
      </c>
      <c r="K59" s="60"/>
      <c r="L59" s="60"/>
      <c r="M59" s="60"/>
      <c r="N59" s="60"/>
      <c r="O59" s="60"/>
      <c r="P59" s="60"/>
      <c r="Q59" s="117"/>
      <c r="R59" s="155"/>
    </row>
    <row r="60" spans="1:18" ht="12.75" x14ac:dyDescent="0.2">
      <c r="A60" s="31"/>
      <c r="B60" s="63" t="s">
        <v>17</v>
      </c>
      <c r="C60" s="304"/>
      <c r="D60" s="305"/>
      <c r="E60" s="305"/>
      <c r="F60" s="305"/>
      <c r="G60" s="305"/>
      <c r="H60" s="17"/>
      <c r="I60" s="142"/>
      <c r="J60" s="146"/>
      <c r="K60" s="60"/>
      <c r="L60" s="60"/>
      <c r="M60" s="60"/>
      <c r="N60" s="60"/>
      <c r="O60" s="60"/>
      <c r="P60" s="60"/>
      <c r="Q60" s="117"/>
      <c r="R60" s="155"/>
    </row>
    <row r="61" spans="1:18" ht="12.75" x14ac:dyDescent="0.2">
      <c r="A61" s="31"/>
      <c r="B61" s="63" t="s">
        <v>17</v>
      </c>
      <c r="C61" s="304"/>
      <c r="D61" s="305"/>
      <c r="E61" s="305"/>
      <c r="F61" s="305"/>
      <c r="G61" s="305"/>
      <c r="H61" s="17"/>
      <c r="I61" s="142"/>
      <c r="J61" s="146"/>
      <c r="K61" s="60"/>
      <c r="L61" s="60"/>
      <c r="M61" s="60"/>
      <c r="N61" s="60"/>
      <c r="O61" s="60"/>
      <c r="P61" s="60"/>
      <c r="Q61" s="117"/>
      <c r="R61" s="155"/>
    </row>
    <row r="62" spans="1:18" ht="13.5" thickBot="1" x14ac:dyDescent="0.25">
      <c r="A62" s="31"/>
      <c r="B62" s="64" t="s">
        <v>17</v>
      </c>
      <c r="C62" s="306"/>
      <c r="D62" s="307"/>
      <c r="E62" s="307"/>
      <c r="F62" s="307"/>
      <c r="G62" s="307"/>
      <c r="H62" s="65"/>
      <c r="I62" s="143"/>
      <c r="J62" s="147"/>
      <c r="K62" s="60"/>
      <c r="L62" s="60"/>
      <c r="M62" s="60"/>
      <c r="N62" s="60"/>
      <c r="O62" s="60"/>
      <c r="P62" s="60"/>
      <c r="Q62" s="117"/>
      <c r="R62" s="155"/>
    </row>
    <row r="63" spans="1:18" x14ac:dyDescent="0.2">
      <c r="A63" s="31"/>
      <c r="B63" s="3"/>
      <c r="C63" s="3"/>
      <c r="D63" s="3"/>
      <c r="E63" s="3"/>
      <c r="F63" s="3"/>
      <c r="G63" s="3"/>
      <c r="H63" s="3"/>
      <c r="I63" s="112" t="s">
        <v>129</v>
      </c>
      <c r="J63" s="68">
        <f>SUM(J55:J62)</f>
        <v>2958.2</v>
      </c>
      <c r="K63" s="68"/>
      <c r="L63" s="68"/>
      <c r="M63" s="68"/>
      <c r="N63" s="68"/>
      <c r="O63" s="68"/>
      <c r="P63" s="3"/>
      <c r="Q63" s="3"/>
      <c r="R63" s="155"/>
    </row>
    <row r="64" spans="1:18" ht="12.75" x14ac:dyDescent="0.2">
      <c r="A64" s="31"/>
      <c r="B64" s="21" t="s">
        <v>130</v>
      </c>
      <c r="C64" s="137"/>
      <c r="D64" s="137"/>
      <c r="E64" s="13" t="s">
        <v>137</v>
      </c>
      <c r="F64" s="13"/>
      <c r="G64" s="13"/>
      <c r="H64" s="13"/>
      <c r="I64" s="138" t="s">
        <v>38</v>
      </c>
      <c r="J64" s="3"/>
      <c r="K64" s="3"/>
      <c r="L64" s="3"/>
      <c r="M64" s="3"/>
      <c r="N64" s="3"/>
      <c r="O64" s="3"/>
      <c r="P64" s="3"/>
      <c r="Q64" s="3"/>
      <c r="R64" s="155"/>
    </row>
    <row r="65" spans="1:18" ht="12.75" customHeight="1" x14ac:dyDescent="0.2">
      <c r="A65" s="156"/>
      <c r="B65" s="72" t="s">
        <v>96</v>
      </c>
      <c r="C65" s="295" t="s">
        <v>56</v>
      </c>
      <c r="D65" s="296"/>
      <c r="E65" s="296"/>
      <c r="F65" s="296"/>
      <c r="G65" s="296"/>
      <c r="H65" s="51"/>
      <c r="I65" s="69">
        <v>700</v>
      </c>
      <c r="J65" s="3"/>
      <c r="K65" s="3"/>
      <c r="L65" s="3"/>
      <c r="M65" s="3"/>
      <c r="N65" s="3"/>
      <c r="O65" s="3"/>
      <c r="P65" s="13"/>
      <c r="Q65" s="13"/>
      <c r="R65" s="155"/>
    </row>
    <row r="66" spans="1:18" ht="12.75" x14ac:dyDescent="0.2">
      <c r="A66" s="156"/>
      <c r="B66" s="72" t="s">
        <v>97</v>
      </c>
      <c r="C66" s="295"/>
      <c r="D66" s="296"/>
      <c r="E66" s="296"/>
      <c r="F66" s="296"/>
      <c r="G66" s="296"/>
      <c r="H66" s="55"/>
      <c r="I66" s="69">
        <v>0</v>
      </c>
      <c r="J66" s="3"/>
      <c r="K66" s="3"/>
      <c r="L66" s="3"/>
      <c r="M66" s="3"/>
      <c r="N66" s="3"/>
      <c r="O66" s="3"/>
      <c r="P66" s="13"/>
      <c r="Q66" s="13"/>
      <c r="R66" s="155"/>
    </row>
    <row r="67" spans="1:18" ht="12.75" x14ac:dyDescent="0.2">
      <c r="A67" s="156"/>
      <c r="B67" s="72" t="s">
        <v>98</v>
      </c>
      <c r="C67" s="295"/>
      <c r="D67" s="296"/>
      <c r="E67" s="296"/>
      <c r="F67" s="296"/>
      <c r="G67" s="296"/>
      <c r="H67" s="55"/>
      <c r="I67" s="69">
        <v>0</v>
      </c>
      <c r="J67" s="3"/>
      <c r="K67" s="3"/>
      <c r="L67" s="3"/>
      <c r="M67" s="3"/>
      <c r="N67" s="3"/>
      <c r="O67" s="3"/>
      <c r="P67" s="13"/>
      <c r="Q67" s="13"/>
      <c r="R67" s="155"/>
    </row>
    <row r="68" spans="1:18" ht="12.75" x14ac:dyDescent="0.2">
      <c r="A68" s="156"/>
      <c r="B68" s="72" t="s">
        <v>99</v>
      </c>
      <c r="C68" s="295"/>
      <c r="D68" s="296"/>
      <c r="E68" s="296"/>
      <c r="F68" s="296"/>
      <c r="G68" s="296"/>
      <c r="H68" s="55"/>
      <c r="I68" s="69">
        <v>0</v>
      </c>
      <c r="J68" s="3"/>
      <c r="K68" s="3"/>
      <c r="L68" s="3"/>
      <c r="M68" s="3"/>
      <c r="N68" s="3"/>
      <c r="O68" s="3"/>
      <c r="P68" s="13"/>
      <c r="Q68" s="13"/>
      <c r="R68" s="155"/>
    </row>
    <row r="69" spans="1:18" ht="12.75" hidden="1" x14ac:dyDescent="0.2">
      <c r="A69" s="156"/>
      <c r="B69" s="72" t="s">
        <v>100</v>
      </c>
      <c r="C69" s="295"/>
      <c r="D69" s="296"/>
      <c r="E69" s="296"/>
      <c r="F69" s="296"/>
      <c r="G69" s="296"/>
      <c r="H69" s="55"/>
      <c r="I69" s="69">
        <v>0</v>
      </c>
      <c r="J69" s="3"/>
      <c r="K69" s="3"/>
      <c r="L69" s="3"/>
      <c r="M69" s="3"/>
      <c r="N69" s="3"/>
      <c r="O69" s="3"/>
      <c r="P69" s="13"/>
      <c r="Q69" s="13"/>
      <c r="R69" s="155"/>
    </row>
    <row r="70" spans="1:18" ht="12.75" hidden="1" x14ac:dyDescent="0.2">
      <c r="A70" s="156"/>
      <c r="B70" s="72" t="s">
        <v>101</v>
      </c>
      <c r="C70" s="295"/>
      <c r="D70" s="296"/>
      <c r="E70" s="296"/>
      <c r="F70" s="296"/>
      <c r="G70" s="296"/>
      <c r="H70" s="25"/>
      <c r="I70" s="70">
        <v>0</v>
      </c>
      <c r="J70" s="3"/>
      <c r="K70" s="3"/>
      <c r="L70" s="3"/>
      <c r="M70" s="3"/>
      <c r="N70" s="3"/>
      <c r="O70" s="3"/>
      <c r="P70" s="13"/>
      <c r="Q70" s="13"/>
      <c r="R70" s="33"/>
    </row>
    <row r="71" spans="1:18" ht="12.75" hidden="1" x14ac:dyDescent="0.2">
      <c r="A71" s="156"/>
      <c r="B71" s="72" t="s">
        <v>102</v>
      </c>
      <c r="C71" s="295"/>
      <c r="D71" s="296"/>
      <c r="E71" s="296"/>
      <c r="F71" s="296"/>
      <c r="G71" s="296"/>
      <c r="H71" s="25"/>
      <c r="I71" s="70">
        <v>0</v>
      </c>
      <c r="J71" s="3"/>
      <c r="K71" s="3"/>
      <c r="L71" s="3"/>
      <c r="M71" s="3"/>
      <c r="N71" s="3"/>
      <c r="O71" s="3"/>
      <c r="P71" s="13"/>
      <c r="Q71" s="13"/>
      <c r="R71" s="33"/>
    </row>
    <row r="72" spans="1:18" ht="12.75" hidden="1" x14ac:dyDescent="0.2">
      <c r="A72" s="156"/>
      <c r="B72" s="72" t="s">
        <v>103</v>
      </c>
      <c r="C72" s="295"/>
      <c r="D72" s="296"/>
      <c r="E72" s="296"/>
      <c r="F72" s="296"/>
      <c r="G72" s="296"/>
      <c r="H72" s="25"/>
      <c r="I72" s="70">
        <v>0</v>
      </c>
      <c r="J72" s="3"/>
      <c r="K72" s="3"/>
      <c r="L72" s="3"/>
      <c r="M72" s="3"/>
      <c r="N72" s="3"/>
      <c r="O72" s="3"/>
      <c r="P72" s="13"/>
      <c r="Q72" s="13"/>
      <c r="R72" s="33"/>
    </row>
    <row r="73" spans="1:18" ht="12.75" hidden="1" x14ac:dyDescent="0.2">
      <c r="A73" s="156"/>
      <c r="B73" s="72" t="s">
        <v>104</v>
      </c>
      <c r="C73" s="295"/>
      <c r="D73" s="296"/>
      <c r="E73" s="296"/>
      <c r="F73" s="296"/>
      <c r="G73" s="296"/>
      <c r="H73" s="25"/>
      <c r="I73" s="70">
        <v>0</v>
      </c>
      <c r="J73" s="3"/>
      <c r="K73" s="3"/>
      <c r="L73" s="3"/>
      <c r="M73" s="3"/>
      <c r="N73" s="3"/>
      <c r="O73" s="3"/>
      <c r="P73" s="13"/>
      <c r="Q73" s="13"/>
      <c r="R73" s="33"/>
    </row>
    <row r="74" spans="1:18" ht="12.75" hidden="1" x14ac:dyDescent="0.2">
      <c r="A74" s="156"/>
      <c r="B74" s="72" t="s">
        <v>105</v>
      </c>
      <c r="C74" s="295"/>
      <c r="D74" s="296"/>
      <c r="E74" s="296"/>
      <c r="F74" s="296"/>
      <c r="G74" s="296"/>
      <c r="H74" s="25"/>
      <c r="I74" s="70">
        <v>0</v>
      </c>
      <c r="J74" s="3"/>
      <c r="K74" s="3"/>
      <c r="L74" s="3"/>
      <c r="M74" s="3"/>
      <c r="N74" s="3"/>
      <c r="O74" s="3"/>
      <c r="P74" s="13"/>
      <c r="Q74" s="13"/>
      <c r="R74" s="33"/>
    </row>
    <row r="75" spans="1:18" ht="12.75" hidden="1" x14ac:dyDescent="0.2">
      <c r="A75" s="156"/>
      <c r="B75" s="72" t="s">
        <v>106</v>
      </c>
      <c r="C75" s="295"/>
      <c r="D75" s="296"/>
      <c r="E75" s="296"/>
      <c r="F75" s="296"/>
      <c r="G75" s="296"/>
      <c r="H75" s="25"/>
      <c r="I75" s="70">
        <v>0</v>
      </c>
      <c r="J75" s="3"/>
      <c r="K75" s="3"/>
      <c r="L75" s="3"/>
      <c r="M75" s="3"/>
      <c r="N75" s="3"/>
      <c r="O75" s="3"/>
      <c r="P75" s="13"/>
      <c r="Q75" s="13"/>
      <c r="R75" s="155"/>
    </row>
    <row r="76" spans="1:18" ht="12.75" hidden="1" x14ac:dyDescent="0.2">
      <c r="A76" s="156"/>
      <c r="B76" s="72" t="s">
        <v>107</v>
      </c>
      <c r="C76" s="295"/>
      <c r="D76" s="296"/>
      <c r="E76" s="296"/>
      <c r="F76" s="296"/>
      <c r="G76" s="296"/>
      <c r="H76" s="25"/>
      <c r="I76" s="70">
        <v>0</v>
      </c>
      <c r="J76" s="3"/>
      <c r="K76" s="3"/>
      <c r="L76" s="3"/>
      <c r="M76" s="3"/>
      <c r="N76" s="3"/>
      <c r="O76" s="3"/>
      <c r="P76" s="13"/>
      <c r="Q76" s="13"/>
      <c r="R76" s="155"/>
    </row>
    <row r="77" spans="1:18" ht="12.75" hidden="1" x14ac:dyDescent="0.2">
      <c r="A77" s="156"/>
      <c r="B77" s="72" t="s">
        <v>108</v>
      </c>
      <c r="C77" s="295"/>
      <c r="D77" s="296"/>
      <c r="E77" s="296"/>
      <c r="F77" s="296"/>
      <c r="G77" s="296"/>
      <c r="H77" s="25"/>
      <c r="I77" s="70">
        <v>0</v>
      </c>
      <c r="J77" s="3"/>
      <c r="K77" s="3"/>
      <c r="L77" s="3"/>
      <c r="M77" s="3"/>
      <c r="N77" s="3"/>
      <c r="O77" s="3"/>
      <c r="P77" s="13"/>
      <c r="Q77" s="13"/>
      <c r="R77" s="155"/>
    </row>
    <row r="78" spans="1:18" ht="12.75" hidden="1" x14ac:dyDescent="0.2">
      <c r="A78" s="156"/>
      <c r="B78" s="72" t="s">
        <v>109</v>
      </c>
      <c r="C78" s="295"/>
      <c r="D78" s="296"/>
      <c r="E78" s="296"/>
      <c r="F78" s="296"/>
      <c r="G78" s="296"/>
      <c r="H78" s="25"/>
      <c r="I78" s="70">
        <v>0</v>
      </c>
      <c r="J78" s="3"/>
      <c r="K78" s="3"/>
      <c r="L78" s="3"/>
      <c r="M78" s="3"/>
      <c r="N78" s="3"/>
      <c r="O78" s="3"/>
      <c r="P78" s="13"/>
      <c r="Q78" s="13"/>
      <c r="R78" s="155"/>
    </row>
    <row r="79" spans="1:18" ht="12.75" hidden="1" x14ac:dyDescent="0.2">
      <c r="A79" s="156"/>
      <c r="B79" s="72" t="s">
        <v>110</v>
      </c>
      <c r="C79" s="295"/>
      <c r="D79" s="296"/>
      <c r="E79" s="296"/>
      <c r="F79" s="296"/>
      <c r="G79" s="296"/>
      <c r="H79" s="25"/>
      <c r="I79" s="70">
        <v>0</v>
      </c>
      <c r="J79" s="3"/>
      <c r="K79" s="3"/>
      <c r="L79" s="3"/>
      <c r="M79" s="3"/>
      <c r="N79" s="3"/>
      <c r="O79" s="3"/>
      <c r="P79" s="13"/>
      <c r="Q79" s="13"/>
      <c r="R79" s="155"/>
    </row>
    <row r="80" spans="1:18" ht="12.75" hidden="1" x14ac:dyDescent="0.2">
      <c r="A80" s="156"/>
      <c r="B80" s="72" t="s">
        <v>111</v>
      </c>
      <c r="C80" s="295"/>
      <c r="D80" s="296"/>
      <c r="E80" s="296"/>
      <c r="F80" s="296"/>
      <c r="G80" s="296"/>
      <c r="H80" s="25"/>
      <c r="I80" s="70">
        <v>0</v>
      </c>
      <c r="J80" s="3"/>
      <c r="K80" s="3"/>
      <c r="L80" s="3"/>
      <c r="M80" s="3"/>
      <c r="N80" s="3"/>
      <c r="O80" s="3"/>
      <c r="P80" s="13"/>
      <c r="Q80" s="13"/>
      <c r="R80" s="155"/>
    </row>
    <row r="81" spans="1:18" ht="12.75" x14ac:dyDescent="0.2">
      <c r="A81" s="156"/>
      <c r="B81" s="72" t="s">
        <v>112</v>
      </c>
      <c r="C81" s="295"/>
      <c r="D81" s="296"/>
      <c r="E81" s="296"/>
      <c r="F81" s="296"/>
      <c r="G81" s="296"/>
      <c r="H81" s="25"/>
      <c r="I81" s="70">
        <v>0</v>
      </c>
      <c r="J81" s="3"/>
      <c r="K81" s="3"/>
      <c r="L81" s="3"/>
      <c r="M81" s="3"/>
      <c r="N81" s="3"/>
      <c r="O81" s="3"/>
      <c r="P81" s="13"/>
      <c r="Q81" s="13"/>
      <c r="R81" s="155"/>
    </row>
    <row r="82" spans="1:18" ht="11.25" customHeight="1" x14ac:dyDescent="0.2">
      <c r="A82" s="56"/>
      <c r="B82" s="18"/>
      <c r="C82" s="18"/>
      <c r="D82" s="18"/>
      <c r="E82" s="157"/>
      <c r="F82" s="9"/>
      <c r="G82" s="300" t="s">
        <v>37</v>
      </c>
      <c r="H82" s="300"/>
      <c r="I82" s="71">
        <f>SUM(I65:I81)</f>
        <v>700</v>
      </c>
      <c r="J82" s="157"/>
      <c r="K82" s="157"/>
      <c r="L82" s="157"/>
      <c r="M82" s="157"/>
      <c r="N82" s="157"/>
      <c r="O82" s="157"/>
      <c r="P82" s="119"/>
      <c r="Q82" s="119"/>
      <c r="R82" s="158"/>
    </row>
    <row r="83" spans="1:18" ht="12" thickBot="1" x14ac:dyDescent="0.25">
      <c r="A83" s="159"/>
      <c r="B83" s="23"/>
      <c r="C83" s="23"/>
      <c r="D83" s="23"/>
      <c r="E83" s="23"/>
      <c r="F83" s="23"/>
      <c r="G83" s="23"/>
      <c r="H83" s="23"/>
      <c r="I83" s="23"/>
      <c r="J83" s="23"/>
      <c r="K83" s="23"/>
      <c r="L83" s="23"/>
      <c r="M83" s="23"/>
      <c r="N83" s="23"/>
      <c r="O83" s="23"/>
      <c r="P83" s="23"/>
      <c r="Q83" s="23"/>
      <c r="R83" s="160"/>
    </row>
    <row r="84" spans="1:18" ht="15.75" thickTop="1" x14ac:dyDescent="0.25">
      <c r="A84" s="161"/>
      <c r="B84" s="7"/>
      <c r="C84" s="7"/>
      <c r="D84" s="7"/>
      <c r="E84" s="7"/>
      <c r="F84" s="7"/>
      <c r="G84" s="5"/>
      <c r="H84" s="7"/>
      <c r="I84" s="7"/>
      <c r="J84" s="7"/>
      <c r="K84" s="7"/>
      <c r="L84" s="7"/>
      <c r="M84" s="7"/>
      <c r="N84" s="7"/>
      <c r="O84" s="7"/>
      <c r="P84" s="157"/>
      <c r="Q84" s="120" t="s">
        <v>53</v>
      </c>
      <c r="R84" s="162">
        <f>+R46</f>
        <v>86516.261999999988</v>
      </c>
    </row>
    <row r="85" spans="1:18" ht="15" x14ac:dyDescent="0.25">
      <c r="A85" s="161"/>
      <c r="B85" s="7"/>
      <c r="C85" s="7"/>
      <c r="D85" s="7"/>
      <c r="E85" s="7"/>
      <c r="F85" s="7"/>
      <c r="G85" s="5" t="str">
        <f>E3</f>
        <v>ACME CONSULTING</v>
      </c>
      <c r="H85" s="7"/>
      <c r="I85" s="7"/>
      <c r="J85" s="7"/>
      <c r="K85" s="7"/>
      <c r="L85" s="7"/>
      <c r="M85" s="7"/>
      <c r="N85" s="7"/>
      <c r="O85" s="7"/>
      <c r="P85" s="157"/>
      <c r="Q85" s="120" t="s">
        <v>54</v>
      </c>
      <c r="R85" s="163">
        <f>J63</f>
        <v>2958.2</v>
      </c>
    </row>
    <row r="86" spans="1:18" ht="15.75" thickBot="1" x14ac:dyDescent="0.3">
      <c r="A86" s="297">
        <f ca="1">TODAY()</f>
        <v>45943</v>
      </c>
      <c r="B86" s="298"/>
      <c r="C86" s="298"/>
      <c r="D86" s="24"/>
      <c r="E86" s="24"/>
      <c r="F86" s="24"/>
      <c r="G86" s="24"/>
      <c r="H86" s="24"/>
      <c r="I86" s="24"/>
      <c r="J86" s="24"/>
      <c r="K86" s="24"/>
      <c r="L86" s="24"/>
      <c r="M86" s="24"/>
      <c r="N86" s="24"/>
      <c r="O86" s="24"/>
      <c r="P86" s="24"/>
      <c r="Q86" s="121" t="s">
        <v>50</v>
      </c>
      <c r="R86" s="164">
        <f>+R84+R85</f>
        <v>89474.461999999985</v>
      </c>
    </row>
    <row r="87" spans="1:18" ht="15.75" thickTop="1" x14ac:dyDescent="0.25">
      <c r="A87" s="53"/>
      <c r="B87" s="54"/>
      <c r="C87" s="54"/>
      <c r="D87" s="7"/>
      <c r="E87" s="7"/>
      <c r="F87" s="7"/>
      <c r="G87" s="7"/>
      <c r="H87" s="7"/>
      <c r="I87" s="7"/>
      <c r="J87" s="7"/>
      <c r="K87" s="7"/>
      <c r="L87" s="7"/>
      <c r="M87" s="7"/>
      <c r="N87" s="7"/>
      <c r="O87" s="7"/>
      <c r="P87" s="120"/>
      <c r="Q87" s="120"/>
      <c r="R87" s="163"/>
    </row>
    <row r="88" spans="1:18" ht="12.75" x14ac:dyDescent="0.2">
      <c r="A88" s="31"/>
      <c r="B88" s="21" t="s">
        <v>127</v>
      </c>
      <c r="C88" s="13"/>
      <c r="D88" s="13"/>
      <c r="E88" s="3"/>
      <c r="F88" s="21" t="s">
        <v>128</v>
      </c>
      <c r="G88" s="13"/>
      <c r="H88" s="13"/>
      <c r="I88" s="13"/>
      <c r="J88" s="13"/>
      <c r="K88" s="13"/>
      <c r="L88" s="13"/>
      <c r="M88" s="13"/>
      <c r="N88" s="13"/>
      <c r="O88" s="13"/>
      <c r="P88" s="3"/>
      <c r="Q88" s="3"/>
      <c r="R88" s="155"/>
    </row>
    <row r="89" spans="1:18" ht="112.5" customHeight="1" x14ac:dyDescent="0.2">
      <c r="A89" s="31"/>
      <c r="B89" s="295"/>
      <c r="C89" s="299"/>
      <c r="D89" s="299"/>
      <c r="E89" s="66"/>
      <c r="F89" s="295" t="s">
        <v>126</v>
      </c>
      <c r="G89" s="299"/>
      <c r="H89" s="299"/>
      <c r="I89" s="299"/>
      <c r="J89" s="67"/>
      <c r="K89" s="67"/>
      <c r="L89" s="67"/>
      <c r="M89" s="67"/>
      <c r="N89" s="67"/>
      <c r="O89" s="67"/>
      <c r="P89" s="122"/>
      <c r="Q89" s="122"/>
      <c r="R89" s="155"/>
    </row>
    <row r="90" spans="1:18" ht="14.25" customHeight="1" thickBot="1" x14ac:dyDescent="0.25">
      <c r="A90" s="37"/>
      <c r="B90" s="38"/>
      <c r="C90" s="165" t="s">
        <v>42</v>
      </c>
      <c r="D90" s="166">
        <v>0</v>
      </c>
      <c r="E90" s="38"/>
      <c r="F90" s="38"/>
      <c r="G90" s="38"/>
      <c r="H90" s="165" t="s">
        <v>43</v>
      </c>
      <c r="I90" s="166">
        <v>650</v>
      </c>
      <c r="J90" s="167"/>
      <c r="K90" s="167"/>
      <c r="L90" s="167"/>
      <c r="M90" s="167"/>
      <c r="N90" s="167"/>
      <c r="O90" s="167"/>
      <c r="P90" s="168"/>
      <c r="Q90" s="168"/>
      <c r="R90" s="169"/>
    </row>
  </sheetData>
  <mergeCells count="68">
    <mergeCell ref="B38:C38"/>
    <mergeCell ref="B39:C39"/>
    <mergeCell ref="B40:C40"/>
    <mergeCell ref="A7:C7"/>
    <mergeCell ref="A14:D14"/>
    <mergeCell ref="B30:C30"/>
    <mergeCell ref="B32:C32"/>
    <mergeCell ref="B33:C33"/>
    <mergeCell ref="B26:C26"/>
    <mergeCell ref="B27:C27"/>
    <mergeCell ref="B28:C28"/>
    <mergeCell ref="B29:C29"/>
    <mergeCell ref="P1:R1"/>
    <mergeCell ref="E3:J3"/>
    <mergeCell ref="E4:J4"/>
    <mergeCell ref="A1:G1"/>
    <mergeCell ref="A6:C6"/>
    <mergeCell ref="B42:C42"/>
    <mergeCell ref="B15:C15"/>
    <mergeCell ref="B16:C16"/>
    <mergeCell ref="B17:C17"/>
    <mergeCell ref="B19:C19"/>
    <mergeCell ref="B20:C20"/>
    <mergeCell ref="B21:C21"/>
    <mergeCell ref="B22:C22"/>
    <mergeCell ref="B23:C23"/>
    <mergeCell ref="B24:C24"/>
    <mergeCell ref="B25:C25"/>
    <mergeCell ref="B34:C34"/>
    <mergeCell ref="B35:C35"/>
    <mergeCell ref="B36:C36"/>
    <mergeCell ref="B41:C41"/>
    <mergeCell ref="B37:C37"/>
    <mergeCell ref="B43:C43"/>
    <mergeCell ref="A46:C46"/>
    <mergeCell ref="P48:R48"/>
    <mergeCell ref="A48:G48"/>
    <mergeCell ref="E49:J49"/>
    <mergeCell ref="E50:J50"/>
    <mergeCell ref="C55:G55"/>
    <mergeCell ref="C56:G56"/>
    <mergeCell ref="C57:G57"/>
    <mergeCell ref="C58:G58"/>
    <mergeCell ref="C59:G59"/>
    <mergeCell ref="C60:G60"/>
    <mergeCell ref="C74:G74"/>
    <mergeCell ref="C61:G61"/>
    <mergeCell ref="C62:G62"/>
    <mergeCell ref="C65:G65"/>
    <mergeCell ref="C66:G66"/>
    <mergeCell ref="C67:G67"/>
    <mergeCell ref="C68:G68"/>
    <mergeCell ref="C69:G69"/>
    <mergeCell ref="C70:G70"/>
    <mergeCell ref="C71:G71"/>
    <mergeCell ref="C72:G72"/>
    <mergeCell ref="C73:G73"/>
    <mergeCell ref="B89:D89"/>
    <mergeCell ref="F89:I89"/>
    <mergeCell ref="C79:G79"/>
    <mergeCell ref="C80:G80"/>
    <mergeCell ref="C81:G81"/>
    <mergeCell ref="G82:H82"/>
    <mergeCell ref="C75:G75"/>
    <mergeCell ref="C76:G76"/>
    <mergeCell ref="C77:G77"/>
    <mergeCell ref="C78:G78"/>
    <mergeCell ref="A86:C86"/>
  </mergeCells>
  <phoneticPr fontId="2" type="noConversion"/>
  <pageMargins left="0.25" right="0.25" top="0.5" bottom="0.25" header="0.25" footer="0.25"/>
  <pageSetup scale="80" orientation="landscape" cellComments="asDisplayed" r:id="rId1"/>
  <headerFooter alignWithMargins="0">
    <oddHeader>&amp;R&amp;"Arial,Bold"EXHIBIT C</oddHeader>
    <oddFooter>&amp;L&amp;8 9/10/07&amp;R&amp;8&amp;Z&amp;F&amp;A</oddFooter>
  </headerFooter>
  <rowBreaks count="1" manualBreakCount="1">
    <brk id="4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697B-E1E5-4C25-8F02-FE2646F15215}">
  <sheetPr codeName="Sheet1">
    <tabColor indexed="41"/>
  </sheetPr>
  <dimension ref="A1:Q79"/>
  <sheetViews>
    <sheetView tabSelected="1" topLeftCell="A11" zoomScale="75" zoomScaleNormal="75" zoomScaleSheetLayoutView="75" workbookViewId="0">
      <selection activeCell="AB37" sqref="AB37"/>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146</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6"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27</v>
      </c>
      <c r="E5" s="77" t="s">
        <v>32</v>
      </c>
      <c r="F5" s="77" t="s">
        <v>31</v>
      </c>
      <c r="G5" s="77" t="s">
        <v>30</v>
      </c>
      <c r="H5" s="77" t="s">
        <v>33</v>
      </c>
      <c r="I5" s="78" t="s">
        <v>29</v>
      </c>
      <c r="J5" s="79" t="s">
        <v>28</v>
      </c>
      <c r="K5" s="77" t="s">
        <v>114</v>
      </c>
      <c r="L5" s="77" t="s">
        <v>123</v>
      </c>
      <c r="M5" s="77" t="s">
        <v>132</v>
      </c>
      <c r="N5" s="77" t="s">
        <v>122</v>
      </c>
      <c r="O5" s="77" t="s">
        <v>118</v>
      </c>
      <c r="P5" s="28"/>
      <c r="Q5" s="33"/>
    </row>
    <row r="6" spans="1:17" ht="34.5" customHeight="1" x14ac:dyDescent="0.2">
      <c r="A6" s="339" t="s">
        <v>46</v>
      </c>
      <c r="B6" s="300"/>
      <c r="C6" s="300"/>
      <c r="D6" s="88" t="s">
        <v>154</v>
      </c>
      <c r="E6" s="89" t="s">
        <v>87</v>
      </c>
      <c r="F6" s="89" t="s">
        <v>88</v>
      </c>
      <c r="G6" s="89" t="s">
        <v>89</v>
      </c>
      <c r="H6" s="89" t="s">
        <v>90</v>
      </c>
      <c r="I6" s="89" t="s">
        <v>92</v>
      </c>
      <c r="J6" s="90" t="s">
        <v>93</v>
      </c>
      <c r="K6" s="89" t="s">
        <v>115</v>
      </c>
      <c r="L6" s="89" t="s">
        <v>116</v>
      </c>
      <c r="M6" s="89" t="s">
        <v>117</v>
      </c>
      <c r="N6" s="89" t="s">
        <v>120</v>
      </c>
      <c r="O6" s="89" t="s">
        <v>121</v>
      </c>
      <c r="P6" s="29"/>
      <c r="Q6" s="33"/>
    </row>
    <row r="7" spans="1:17" ht="18.7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I8" si="0">D7*$C$8</f>
        <v>62.5</v>
      </c>
      <c r="E8" s="6">
        <f t="shared" si="0"/>
        <v>45</v>
      </c>
      <c r="F8" s="6">
        <f t="shared" si="0"/>
        <v>31.25</v>
      </c>
      <c r="G8" s="6">
        <f t="shared" si="0"/>
        <v>15</v>
      </c>
      <c r="H8" s="6">
        <f t="shared" si="0"/>
        <v>8.75</v>
      </c>
      <c r="I8" s="6">
        <f t="shared" si="0"/>
        <v>10</v>
      </c>
      <c r="J8" s="6">
        <f t="shared" ref="J8:O8" si="1">J7*$C$8</f>
        <v>8.125</v>
      </c>
      <c r="K8" s="6">
        <f t="shared" si="1"/>
        <v>0</v>
      </c>
      <c r="L8" s="6">
        <f t="shared" si="1"/>
        <v>0</v>
      </c>
      <c r="M8" s="6">
        <f t="shared" si="1"/>
        <v>0</v>
      </c>
      <c r="N8" s="6">
        <f t="shared" si="1"/>
        <v>0</v>
      </c>
      <c r="O8" s="6">
        <f t="shared" si="1"/>
        <v>0</v>
      </c>
      <c r="P8" s="6"/>
      <c r="Q8" s="33"/>
    </row>
    <row r="9" spans="1:17" ht="12" customHeight="1" x14ac:dyDescent="0.2">
      <c r="A9" s="31"/>
      <c r="B9" s="3" t="s">
        <v>2</v>
      </c>
      <c r="C9" s="10">
        <v>0.17</v>
      </c>
      <c r="D9" s="6">
        <f t="shared" ref="D9:I9" si="2">+D7*$C$9</f>
        <v>42.5</v>
      </c>
      <c r="E9" s="6">
        <f t="shared" si="2"/>
        <v>30.6</v>
      </c>
      <c r="F9" s="6">
        <f t="shared" si="2"/>
        <v>21.25</v>
      </c>
      <c r="G9" s="6">
        <f t="shared" si="2"/>
        <v>10.200000000000001</v>
      </c>
      <c r="H9" s="6">
        <f t="shared" si="2"/>
        <v>5.95</v>
      </c>
      <c r="I9" s="6">
        <f t="shared" si="2"/>
        <v>6.8000000000000007</v>
      </c>
      <c r="J9" s="6">
        <f t="shared" ref="J9:O9" si="3">J7*$C$9</f>
        <v>5.5250000000000004</v>
      </c>
      <c r="K9" s="6">
        <f t="shared" si="3"/>
        <v>0</v>
      </c>
      <c r="L9" s="6">
        <f t="shared" si="3"/>
        <v>0</v>
      </c>
      <c r="M9" s="6">
        <f t="shared" si="3"/>
        <v>0</v>
      </c>
      <c r="N9" s="6">
        <f t="shared" si="3"/>
        <v>0</v>
      </c>
      <c r="O9" s="6">
        <f t="shared" si="3"/>
        <v>0</v>
      </c>
      <c r="P9" s="6"/>
      <c r="Q9" s="33"/>
    </row>
    <row r="10" spans="1:17" ht="12" customHeight="1" x14ac:dyDescent="0.2">
      <c r="A10" s="31"/>
      <c r="B10" s="3" t="s">
        <v>3</v>
      </c>
      <c r="C10" s="10">
        <v>0.05</v>
      </c>
      <c r="D10" s="6">
        <f t="shared" ref="D10:I10" si="4">+D7*$C$10</f>
        <v>12.5</v>
      </c>
      <c r="E10" s="6">
        <f t="shared" si="4"/>
        <v>9</v>
      </c>
      <c r="F10" s="6">
        <f t="shared" si="4"/>
        <v>6.25</v>
      </c>
      <c r="G10" s="6">
        <f t="shared" si="4"/>
        <v>3</v>
      </c>
      <c r="H10" s="6">
        <f t="shared" si="4"/>
        <v>1.75</v>
      </c>
      <c r="I10" s="6">
        <f t="shared" si="4"/>
        <v>2</v>
      </c>
      <c r="J10" s="6">
        <f t="shared" ref="J10:O10" si="5">J7*$C$10</f>
        <v>1.625</v>
      </c>
      <c r="K10" s="6">
        <f t="shared" si="5"/>
        <v>0</v>
      </c>
      <c r="L10" s="6">
        <f t="shared" si="5"/>
        <v>0</v>
      </c>
      <c r="M10" s="6">
        <f t="shared" si="5"/>
        <v>0</v>
      </c>
      <c r="N10" s="6">
        <f t="shared" si="5"/>
        <v>0</v>
      </c>
      <c r="O10" s="6">
        <f t="shared" si="5"/>
        <v>0</v>
      </c>
      <c r="P10" s="6"/>
      <c r="Q10" s="33"/>
    </row>
    <row r="11" spans="1:17" ht="12" customHeight="1" x14ac:dyDescent="0.2">
      <c r="A11" s="31"/>
      <c r="B11" s="3" t="s">
        <v>4</v>
      </c>
      <c r="C11" s="10">
        <v>0.08</v>
      </c>
      <c r="D11" s="6">
        <f t="shared" ref="D11:I11" si="6">SUM(D7:D10)*$C$11</f>
        <v>29.400000000000002</v>
      </c>
      <c r="E11" s="6">
        <f t="shared" si="6"/>
        <v>21.168000000000003</v>
      </c>
      <c r="F11" s="6">
        <f t="shared" si="6"/>
        <v>14.700000000000001</v>
      </c>
      <c r="G11" s="6">
        <f t="shared" si="6"/>
        <v>7.056</v>
      </c>
      <c r="H11" s="6">
        <f t="shared" si="6"/>
        <v>4.1160000000000005</v>
      </c>
      <c r="I11" s="6">
        <f t="shared" si="6"/>
        <v>4.7039999999999997</v>
      </c>
      <c r="J11" s="6">
        <f t="shared" ref="J11:O11" si="7">SUM(J7:J10)*$C$11</f>
        <v>3.8220000000000001</v>
      </c>
      <c r="K11" s="6">
        <f t="shared" si="7"/>
        <v>0</v>
      </c>
      <c r="L11" s="6">
        <f t="shared" si="7"/>
        <v>0</v>
      </c>
      <c r="M11" s="6">
        <f t="shared" si="7"/>
        <v>0</v>
      </c>
      <c r="N11" s="6">
        <f t="shared" si="7"/>
        <v>0</v>
      </c>
      <c r="O11" s="6">
        <f t="shared" si="7"/>
        <v>0</v>
      </c>
      <c r="P11" s="6"/>
      <c r="Q11" s="33"/>
    </row>
    <row r="12" spans="1:17" ht="15.75" customHeight="1" x14ac:dyDescent="0.2">
      <c r="A12" s="31"/>
      <c r="B12" s="3"/>
      <c r="C12" s="35" t="s">
        <v>47</v>
      </c>
      <c r="D12" s="8">
        <f>SUM(D7:D11)</f>
        <v>396.9</v>
      </c>
      <c r="E12" s="8">
        <f t="shared" ref="E12:J12" si="8">SUM(E7:E11)</f>
        <v>285.76800000000003</v>
      </c>
      <c r="F12" s="8">
        <f t="shared" si="8"/>
        <v>198.45</v>
      </c>
      <c r="G12" s="8">
        <f t="shared" si="8"/>
        <v>95.256</v>
      </c>
      <c r="H12" s="8">
        <f t="shared" si="8"/>
        <v>55.566000000000003</v>
      </c>
      <c r="I12" s="8">
        <f t="shared" si="8"/>
        <v>63.503999999999998</v>
      </c>
      <c r="J12" s="8">
        <f t="shared" si="8"/>
        <v>51.597000000000001</v>
      </c>
      <c r="K12" s="8">
        <f>SUM(K7:K11)</f>
        <v>0</v>
      </c>
      <c r="L12" s="8">
        <f>SUM(L7:L11)</f>
        <v>0</v>
      </c>
      <c r="M12" s="8">
        <f>SUM(M7:M11)</f>
        <v>0</v>
      </c>
      <c r="N12" s="8">
        <f>SUM(N7:N11)</f>
        <v>0</v>
      </c>
      <c r="O12" s="8">
        <f>SUM(O7:O11)</f>
        <v>0</v>
      </c>
      <c r="P12" s="8"/>
      <c r="Q12" s="36"/>
    </row>
    <row r="13" spans="1:17" ht="12"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1"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9">D16</f>
        <v>0</v>
      </c>
      <c r="E17" s="204">
        <f t="shared" si="9"/>
        <v>0</v>
      </c>
      <c r="F17" s="204">
        <f t="shared" si="9"/>
        <v>0</v>
      </c>
      <c r="G17" s="204">
        <f t="shared" si="9"/>
        <v>0</v>
      </c>
      <c r="H17" s="204">
        <f t="shared" si="9"/>
        <v>0</v>
      </c>
      <c r="I17" s="204">
        <f t="shared" si="9"/>
        <v>0</v>
      </c>
      <c r="J17" s="211">
        <f t="shared" si="9"/>
        <v>0</v>
      </c>
      <c r="K17" s="202"/>
      <c r="L17" s="201"/>
      <c r="M17" s="203"/>
      <c r="N17" s="203"/>
      <c r="O17" s="203"/>
      <c r="P17" s="251">
        <f t="shared" ref="P17:P35" si="10">SUM(D17:O17)</f>
        <v>0</v>
      </c>
      <c r="Q17" s="252">
        <f t="shared" ref="Q17:Q35" si="11">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2">D18</f>
        <v>0</v>
      </c>
      <c r="E19" s="204">
        <f t="shared" si="12"/>
        <v>0</v>
      </c>
      <c r="F19" s="204">
        <f t="shared" si="12"/>
        <v>0</v>
      </c>
      <c r="G19" s="204">
        <f t="shared" si="12"/>
        <v>0</v>
      </c>
      <c r="H19" s="204">
        <f t="shared" si="12"/>
        <v>0</v>
      </c>
      <c r="I19" s="204">
        <f t="shared" si="12"/>
        <v>0</v>
      </c>
      <c r="J19" s="211">
        <f t="shared" si="12"/>
        <v>0</v>
      </c>
      <c r="K19" s="202"/>
      <c r="L19" s="201"/>
      <c r="M19" s="203"/>
      <c r="N19" s="203"/>
      <c r="O19" s="203"/>
      <c r="P19" s="251">
        <f t="shared" ref="P19" si="13">SUM(D19:O19)</f>
        <v>0</v>
      </c>
      <c r="Q19" s="252">
        <f t="shared" ref="Q19" si="14">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10"/>
        <v>0</v>
      </c>
      <c r="Q20" s="265">
        <f t="shared" si="11"/>
        <v>0</v>
      </c>
    </row>
    <row r="21" spans="1:17" ht="13.5" thickBot="1" x14ac:dyDescent="0.25">
      <c r="A21" s="210"/>
      <c r="B21" s="348" t="s">
        <v>175</v>
      </c>
      <c r="C21" s="349"/>
      <c r="D21" s="204">
        <f t="shared" ref="D21:J21" si="15">D20</f>
        <v>0</v>
      </c>
      <c r="E21" s="204">
        <f t="shared" si="15"/>
        <v>0</v>
      </c>
      <c r="F21" s="204">
        <f t="shared" si="15"/>
        <v>0</v>
      </c>
      <c r="G21" s="204">
        <f t="shared" si="15"/>
        <v>0</v>
      </c>
      <c r="H21" s="204">
        <f t="shared" si="15"/>
        <v>0</v>
      </c>
      <c r="I21" s="204">
        <f t="shared" si="15"/>
        <v>0</v>
      </c>
      <c r="J21" s="211">
        <f t="shared" si="15"/>
        <v>0</v>
      </c>
      <c r="K21" s="202"/>
      <c r="L21" s="201"/>
      <c r="M21" s="203"/>
      <c r="N21" s="203"/>
      <c r="O21" s="203"/>
      <c r="P21" s="251">
        <f t="shared" si="10"/>
        <v>0</v>
      </c>
      <c r="Q21" s="252">
        <f t="shared" si="11"/>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10"/>
        <v>0</v>
      </c>
      <c r="Q22" s="267">
        <f t="shared" si="11"/>
        <v>0</v>
      </c>
    </row>
    <row r="23" spans="1:17" ht="13.5" thickBot="1" x14ac:dyDescent="0.25">
      <c r="A23" s="210"/>
      <c r="B23" s="348" t="s">
        <v>165</v>
      </c>
      <c r="C23" s="349"/>
      <c r="D23" s="204">
        <f t="shared" ref="D23:J23" si="16">SUM(D22:D22)</f>
        <v>0</v>
      </c>
      <c r="E23" s="204">
        <f t="shared" si="16"/>
        <v>0</v>
      </c>
      <c r="F23" s="204">
        <f t="shared" si="16"/>
        <v>0</v>
      </c>
      <c r="G23" s="204">
        <f t="shared" si="16"/>
        <v>0</v>
      </c>
      <c r="H23" s="204">
        <f t="shared" si="16"/>
        <v>0</v>
      </c>
      <c r="I23" s="204">
        <f t="shared" si="16"/>
        <v>0</v>
      </c>
      <c r="J23" s="211">
        <f t="shared" si="16"/>
        <v>0</v>
      </c>
      <c r="K23" s="202"/>
      <c r="L23" s="201"/>
      <c r="M23" s="203"/>
      <c r="N23" s="203"/>
      <c r="O23" s="203"/>
      <c r="P23" s="251">
        <f t="shared" si="10"/>
        <v>0</v>
      </c>
      <c r="Q23" s="252">
        <f t="shared" si="11"/>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10"/>
        <v>0</v>
      </c>
      <c r="Q24" s="265">
        <f t="shared" si="11"/>
        <v>0</v>
      </c>
    </row>
    <row r="25" spans="1:17" ht="13.5" thickBot="1" x14ac:dyDescent="0.25">
      <c r="A25" s="210"/>
      <c r="B25" s="348" t="s">
        <v>167</v>
      </c>
      <c r="C25" s="349"/>
      <c r="D25" s="204">
        <f t="shared" ref="D25:J25" si="17">D24</f>
        <v>0</v>
      </c>
      <c r="E25" s="204">
        <f t="shared" si="17"/>
        <v>0</v>
      </c>
      <c r="F25" s="204">
        <f t="shared" si="17"/>
        <v>0</v>
      </c>
      <c r="G25" s="204">
        <f t="shared" si="17"/>
        <v>0</v>
      </c>
      <c r="H25" s="204">
        <f t="shared" si="17"/>
        <v>0</v>
      </c>
      <c r="I25" s="204">
        <f t="shared" si="17"/>
        <v>0</v>
      </c>
      <c r="J25" s="211">
        <f t="shared" si="17"/>
        <v>0</v>
      </c>
      <c r="K25" s="202"/>
      <c r="L25" s="201"/>
      <c r="M25" s="203"/>
      <c r="N25" s="203"/>
      <c r="O25" s="203"/>
      <c r="P25" s="251">
        <f t="shared" si="10"/>
        <v>0</v>
      </c>
      <c r="Q25" s="252">
        <f t="shared" si="11"/>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8">SUM(D26:O26)</f>
        <v>0</v>
      </c>
      <c r="Q26" s="265">
        <f>D26*$D$12+E26*$E$12+F26*$F$12+G26*$G$12+H26*$H$12+I26*$I$12+J26*$J$12</f>
        <v>0</v>
      </c>
    </row>
    <row r="27" spans="1:17" ht="13.5" thickBot="1" x14ac:dyDescent="0.25">
      <c r="A27" s="235"/>
      <c r="B27" s="350" t="s">
        <v>169</v>
      </c>
      <c r="C27" s="351"/>
      <c r="D27" s="204">
        <f t="shared" ref="D27:J27" si="19">SUM(D26)</f>
        <v>0</v>
      </c>
      <c r="E27" s="204">
        <f t="shared" si="19"/>
        <v>0</v>
      </c>
      <c r="F27" s="204">
        <f t="shared" si="19"/>
        <v>0</v>
      </c>
      <c r="G27" s="204">
        <f t="shared" si="19"/>
        <v>0</v>
      </c>
      <c r="H27" s="204">
        <f t="shared" si="19"/>
        <v>0</v>
      </c>
      <c r="I27" s="204">
        <f t="shared" si="19"/>
        <v>0</v>
      </c>
      <c r="J27" s="211">
        <f t="shared" si="19"/>
        <v>0</v>
      </c>
      <c r="K27" s="202"/>
      <c r="L27" s="201"/>
      <c r="M27" s="203"/>
      <c r="N27" s="203"/>
      <c r="O27" s="203"/>
      <c r="P27" s="251">
        <f t="shared" si="18"/>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8"/>
        <v>0</v>
      </c>
      <c r="Q28" s="268">
        <f t="shared" si="11"/>
        <v>0</v>
      </c>
    </row>
    <row r="29" spans="1:17" ht="13.5" thickBot="1" x14ac:dyDescent="0.25">
      <c r="A29" s="210"/>
      <c r="B29" s="348" t="s">
        <v>172</v>
      </c>
      <c r="C29" s="349"/>
      <c r="D29" s="204">
        <f t="shared" ref="D29:J29" si="20">D28</f>
        <v>0</v>
      </c>
      <c r="E29" s="204">
        <f t="shared" si="20"/>
        <v>0</v>
      </c>
      <c r="F29" s="204">
        <f t="shared" si="20"/>
        <v>0</v>
      </c>
      <c r="G29" s="204">
        <f t="shared" si="20"/>
        <v>0</v>
      </c>
      <c r="H29" s="204">
        <f t="shared" si="20"/>
        <v>0</v>
      </c>
      <c r="I29" s="204">
        <f t="shared" si="20"/>
        <v>0</v>
      </c>
      <c r="J29" s="211">
        <f t="shared" si="20"/>
        <v>0</v>
      </c>
      <c r="K29" s="202"/>
      <c r="L29" s="201"/>
      <c r="M29" s="203"/>
      <c r="N29" s="203"/>
      <c r="O29" s="203"/>
      <c r="P29" s="251">
        <f t="shared" si="18"/>
        <v>0</v>
      </c>
      <c r="Q29" s="252">
        <f t="shared" si="11"/>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8"/>
        <v>0</v>
      </c>
      <c r="Q30" s="268">
        <f t="shared" ref="Q30:Q31" si="21">D30*$D$12+E30*$E$12+F30*$F$12+G30*$G$12+H30*$H$12+I30*$I$12+J30*$J$12</f>
        <v>0</v>
      </c>
    </row>
    <row r="31" spans="1:17" ht="13.5" thickBot="1" x14ac:dyDescent="0.25">
      <c r="A31" s="210"/>
      <c r="B31" s="348" t="s">
        <v>187</v>
      </c>
      <c r="C31" s="349"/>
      <c r="D31" s="204">
        <f t="shared" ref="D31:J31" si="22">D30</f>
        <v>0</v>
      </c>
      <c r="E31" s="204">
        <f t="shared" si="22"/>
        <v>0</v>
      </c>
      <c r="F31" s="204">
        <f t="shared" si="22"/>
        <v>0</v>
      </c>
      <c r="G31" s="204">
        <f t="shared" si="22"/>
        <v>0</v>
      </c>
      <c r="H31" s="204">
        <f t="shared" si="22"/>
        <v>0</v>
      </c>
      <c r="I31" s="204">
        <f t="shared" si="22"/>
        <v>0</v>
      </c>
      <c r="J31" s="211">
        <f t="shared" si="22"/>
        <v>0</v>
      </c>
      <c r="K31" s="202"/>
      <c r="L31" s="201"/>
      <c r="M31" s="203"/>
      <c r="N31" s="203"/>
      <c r="O31" s="203"/>
      <c r="P31" s="251">
        <f t="shared" si="18"/>
        <v>0</v>
      </c>
      <c r="Q31" s="252">
        <f t="shared" si="21"/>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8"/>
        <v>0</v>
      </c>
      <c r="Q32" s="265">
        <f>D32*$D$12+E32*$E$12+F32*$F$12+G32*$G$12+H32*$H$12+I32*$I$12+J32*$J$12</f>
        <v>0</v>
      </c>
    </row>
    <row r="33" spans="1:17" ht="13.5" thickBot="1" x14ac:dyDescent="0.25">
      <c r="A33" s="235"/>
      <c r="B33" s="350" t="s">
        <v>189</v>
      </c>
      <c r="C33" s="351"/>
      <c r="D33" s="204">
        <f t="shared" ref="D33:J33" si="23">SUM(D32)</f>
        <v>0</v>
      </c>
      <c r="E33" s="204">
        <f t="shared" si="23"/>
        <v>0</v>
      </c>
      <c r="F33" s="204">
        <f t="shared" si="23"/>
        <v>0</v>
      </c>
      <c r="G33" s="204">
        <f t="shared" si="23"/>
        <v>0</v>
      </c>
      <c r="H33" s="204">
        <f t="shared" si="23"/>
        <v>0</v>
      </c>
      <c r="I33" s="204">
        <f t="shared" si="23"/>
        <v>0</v>
      </c>
      <c r="J33" s="211">
        <f t="shared" si="23"/>
        <v>0</v>
      </c>
      <c r="K33" s="202"/>
      <c r="L33" s="201"/>
      <c r="M33" s="203"/>
      <c r="N33" s="203"/>
      <c r="O33" s="203"/>
      <c r="P33" s="251">
        <f t="shared" si="18"/>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10"/>
        <v>0</v>
      </c>
      <c r="Q34" s="265">
        <f t="shared" si="11"/>
        <v>0</v>
      </c>
    </row>
    <row r="35" spans="1:17" ht="13.5" thickBot="1" x14ac:dyDescent="0.25">
      <c r="A35" s="210"/>
      <c r="B35" s="348" t="s">
        <v>191</v>
      </c>
      <c r="C35" s="349"/>
      <c r="D35" s="204">
        <f t="shared" ref="D35:J35" si="24">SUM(D34)</f>
        <v>0</v>
      </c>
      <c r="E35" s="204">
        <f t="shared" si="24"/>
        <v>0</v>
      </c>
      <c r="F35" s="204">
        <f t="shared" si="24"/>
        <v>0</v>
      </c>
      <c r="G35" s="204">
        <f t="shared" si="24"/>
        <v>0</v>
      </c>
      <c r="H35" s="204">
        <f t="shared" si="24"/>
        <v>0</v>
      </c>
      <c r="I35" s="204">
        <f t="shared" si="24"/>
        <v>0</v>
      </c>
      <c r="J35" s="211">
        <f t="shared" si="24"/>
        <v>0</v>
      </c>
      <c r="K35" s="202"/>
      <c r="L35" s="201"/>
      <c r="M35" s="203"/>
      <c r="N35" s="203"/>
      <c r="O35" s="203"/>
      <c r="P35" s="251">
        <f t="shared" si="10"/>
        <v>0</v>
      </c>
      <c r="Q35" s="252">
        <f t="shared" si="11"/>
        <v>0</v>
      </c>
    </row>
    <row r="36" spans="1:17" ht="13.5" thickBot="1" x14ac:dyDescent="0.25">
      <c r="A36" s="377" t="s">
        <v>178</v>
      </c>
      <c r="B36" s="378"/>
      <c r="C36" s="378"/>
      <c r="D36" s="256">
        <f>D17+D21+D23+D25+D29+D35+D33+D19+D31</f>
        <v>0</v>
      </c>
      <c r="E36" s="256">
        <f t="shared" ref="E36:P36" si="25">E17+E21+E23+E25+E29+E35+E33+E19+E31</f>
        <v>0</v>
      </c>
      <c r="F36" s="256">
        <f t="shared" si="25"/>
        <v>0</v>
      </c>
      <c r="G36" s="256">
        <f t="shared" si="25"/>
        <v>0</v>
      </c>
      <c r="H36" s="256">
        <f t="shared" si="25"/>
        <v>0</v>
      </c>
      <c r="I36" s="256">
        <f t="shared" si="25"/>
        <v>0</v>
      </c>
      <c r="J36" s="256">
        <f t="shared" si="25"/>
        <v>0</v>
      </c>
      <c r="K36" s="257">
        <f t="shared" si="25"/>
        <v>0</v>
      </c>
      <c r="L36" s="258">
        <f t="shared" si="25"/>
        <v>0</v>
      </c>
      <c r="M36" s="259">
        <f t="shared" si="25"/>
        <v>0</v>
      </c>
      <c r="N36" s="259">
        <f t="shared" si="25"/>
        <v>0</v>
      </c>
      <c r="O36" s="259">
        <f t="shared" si="25"/>
        <v>0</v>
      </c>
      <c r="P36" s="260">
        <f t="shared" si="25"/>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tr">
        <f>E2</f>
        <v>ACME CONSULTING</v>
      </c>
      <c r="F38" s="358"/>
      <c r="G38" s="358"/>
      <c r="H38" s="358"/>
      <c r="I38" s="358"/>
      <c r="J38" s="358"/>
      <c r="K38" s="52"/>
      <c r="L38" s="52"/>
      <c r="M38" s="52"/>
      <c r="N38" s="52"/>
      <c r="O38" s="52"/>
      <c r="P38" s="3"/>
      <c r="Q38" s="96"/>
    </row>
    <row r="39" spans="1:17" ht="15" x14ac:dyDescent="0.25">
      <c r="A39" s="4"/>
      <c r="B39" s="3"/>
      <c r="C39" s="3"/>
      <c r="D39" s="5"/>
      <c r="E39" s="308" t="str">
        <f>E3</f>
        <v>Primary Consultant</v>
      </c>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f>I79</f>
        <v>0</v>
      </c>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149"/>
      <c r="K51" s="60"/>
      <c r="L51" s="60"/>
      <c r="M51" s="60"/>
      <c r="N51" s="60"/>
      <c r="O51" s="60"/>
      <c r="P51" s="117"/>
      <c r="Q51" s="118"/>
    </row>
    <row r="52" spans="1:17" ht="13.5" customHeight="1" x14ac:dyDescent="0.2">
      <c r="A52" s="4"/>
      <c r="B52" s="3"/>
      <c r="C52" s="3"/>
      <c r="D52" s="3"/>
      <c r="E52" s="3"/>
      <c r="F52" s="3"/>
      <c r="G52" s="3"/>
      <c r="H52" s="3"/>
      <c r="I52" s="112" t="s">
        <v>129</v>
      </c>
      <c r="J52" s="218">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15"/>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00"/>
    </row>
    <row r="72" spans="1:17" s="16" customFormat="1" ht="22.5" customHeight="1" thickTop="1" x14ac:dyDescent="0.25">
      <c r="A72" s="5"/>
      <c r="B72" s="7"/>
      <c r="C72" s="7"/>
      <c r="D72" s="7"/>
      <c r="E72" s="7"/>
      <c r="F72" s="7"/>
      <c r="G72" s="5"/>
      <c r="H72" s="7"/>
      <c r="I72" s="7"/>
      <c r="J72" s="7"/>
      <c r="K72" s="7"/>
      <c r="L72" s="7"/>
      <c r="M72" s="7"/>
      <c r="N72" s="7"/>
      <c r="O72" s="7"/>
      <c r="P72" s="120" t="s">
        <v>53</v>
      </c>
      <c r="Q72" s="214">
        <f>Q36</f>
        <v>0</v>
      </c>
    </row>
    <row r="73" spans="1:17" s="16" customFormat="1" ht="22.5" customHeight="1" x14ac:dyDescent="0.25">
      <c r="A73" s="5"/>
      <c r="B73" s="7"/>
      <c r="C73" s="7"/>
      <c r="D73" s="7"/>
      <c r="E73" s="7"/>
      <c r="F73" s="7"/>
      <c r="G73" s="5" t="str">
        <f>E2</f>
        <v>ACME CONSULTING</v>
      </c>
      <c r="H73" s="7"/>
      <c r="I73" s="7"/>
      <c r="J73" s="120" t="s">
        <v>54</v>
      </c>
      <c r="K73" s="120" t="s">
        <v>54</v>
      </c>
      <c r="L73" s="120" t="s">
        <v>54</v>
      </c>
      <c r="M73" s="120" t="s">
        <v>54</v>
      </c>
      <c r="N73" s="120" t="s">
        <v>54</v>
      </c>
      <c r="O73" s="120" t="s">
        <v>54</v>
      </c>
      <c r="P73" s="120"/>
      <c r="Q73" s="220">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6">
        <f>Q72+Q73</f>
        <v>0</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1" t="e">
        <f>#REF!</f>
        <v>#REF!</v>
      </c>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row r="79" spans="1:17" ht="19.5" customHeight="1" x14ac:dyDescent="0.2">
      <c r="A79" s="4"/>
      <c r="B79" s="3"/>
      <c r="C79" s="34" t="s">
        <v>42</v>
      </c>
      <c r="D79" s="139">
        <v>0</v>
      </c>
      <c r="E79" s="3"/>
      <c r="F79" s="3"/>
      <c r="G79" s="3"/>
      <c r="H79" s="34" t="s">
        <v>43</v>
      </c>
      <c r="I79" s="139">
        <v>0</v>
      </c>
      <c r="J79" s="60"/>
      <c r="K79" s="60"/>
      <c r="L79" s="60"/>
      <c r="M79" s="60"/>
      <c r="N79" s="60"/>
      <c r="O79" s="60"/>
      <c r="P79" s="123"/>
      <c r="Q79" s="123"/>
    </row>
  </sheetData>
  <sheetProtection formatCells="0" formatColumns="0" formatRows="0" insertColumns="0" insertRows="0"/>
  <mergeCells count="73">
    <mergeCell ref="B35:C35"/>
    <mergeCell ref="B28:C28"/>
    <mergeCell ref="B29:C29"/>
    <mergeCell ref="B34:C34"/>
    <mergeCell ref="P14:P15"/>
    <mergeCell ref="L14:L15"/>
    <mergeCell ref="I14:I15"/>
    <mergeCell ref="H14:H15"/>
    <mergeCell ref="F14:F15"/>
    <mergeCell ref="G14:G15"/>
    <mergeCell ref="K14:K15"/>
    <mergeCell ref="J14:J15"/>
    <mergeCell ref="D14:D15"/>
    <mergeCell ref="E14:E15"/>
    <mergeCell ref="P1:Q1"/>
    <mergeCell ref="C70:G70"/>
    <mergeCell ref="C66:G66"/>
    <mergeCell ref="C67:G67"/>
    <mergeCell ref="C68:G68"/>
    <mergeCell ref="C69:G69"/>
    <mergeCell ref="E2:J2"/>
    <mergeCell ref="B23:C23"/>
    <mergeCell ref="Q14:Q15"/>
    <mergeCell ref="E3:J3"/>
    <mergeCell ref="A5:C5"/>
    <mergeCell ref="A6:C6"/>
    <mergeCell ref="B16:C16"/>
    <mergeCell ref="A13:D13"/>
    <mergeCell ref="B78:D78"/>
    <mergeCell ref="F78:I78"/>
    <mergeCell ref="C55:G55"/>
    <mergeCell ref="C56:G56"/>
    <mergeCell ref="C57:G57"/>
    <mergeCell ref="A75:C75"/>
    <mergeCell ref="C62:G62"/>
    <mergeCell ref="A74:C74"/>
    <mergeCell ref="C65:G65"/>
    <mergeCell ref="G71:H71"/>
    <mergeCell ref="C63:G63"/>
    <mergeCell ref="C64:G64"/>
    <mergeCell ref="C58:G58"/>
    <mergeCell ref="B19:C19"/>
    <mergeCell ref="P37:Q37"/>
    <mergeCell ref="C59:G59"/>
    <mergeCell ref="C60:G60"/>
    <mergeCell ref="C61:G61"/>
    <mergeCell ref="E38:J38"/>
    <mergeCell ref="C49:G49"/>
    <mergeCell ref="C48:G48"/>
    <mergeCell ref="C51:G51"/>
    <mergeCell ref="C50:G50"/>
    <mergeCell ref="C54:G54"/>
    <mergeCell ref="A36:C36"/>
    <mergeCell ref="E39:J39"/>
    <mergeCell ref="B27:C27"/>
    <mergeCell ref="B30:C30"/>
    <mergeCell ref="B31:C31"/>
    <mergeCell ref="B26:C26"/>
    <mergeCell ref="A1:F1"/>
    <mergeCell ref="A37:F37"/>
    <mergeCell ref="C47:G47"/>
    <mergeCell ref="C46:G46"/>
    <mergeCell ref="C44:G44"/>
    <mergeCell ref="C45:G45"/>
    <mergeCell ref="B25:C25"/>
    <mergeCell ref="B32:C32"/>
    <mergeCell ref="B33:C33"/>
    <mergeCell ref="B17:C17"/>
    <mergeCell ref="B20:C20"/>
    <mergeCell ref="B21:C21"/>
    <mergeCell ref="B22:C22"/>
    <mergeCell ref="B24:C24"/>
    <mergeCell ref="B18:C18"/>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I71" emptyCellReference="1"/>
    <ignoredError sqref="J44 J4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A304-0767-4A20-8339-541CF105FDEB}">
  <sheetPr codeName="Sheet2">
    <tabColor indexed="41"/>
  </sheetPr>
  <dimension ref="A1:Q78"/>
  <sheetViews>
    <sheetView topLeftCell="A7" zoomScale="75" zoomScaleNormal="75" zoomScaleSheetLayoutView="75" workbookViewId="0">
      <selection activeCell="AB37" sqref="AB37"/>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155</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5.25"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148</v>
      </c>
      <c r="E5" s="77" t="s">
        <v>149</v>
      </c>
      <c r="F5" s="77" t="s">
        <v>150</v>
      </c>
      <c r="G5" s="77" t="s">
        <v>151</v>
      </c>
      <c r="H5" s="77" t="s">
        <v>152</v>
      </c>
      <c r="I5" s="78" t="s">
        <v>153</v>
      </c>
      <c r="J5" s="79" t="s">
        <v>28</v>
      </c>
      <c r="K5" s="77" t="s">
        <v>114</v>
      </c>
      <c r="L5" s="77" t="s">
        <v>123</v>
      </c>
      <c r="M5" s="77" t="s">
        <v>132</v>
      </c>
      <c r="N5" s="77" t="s">
        <v>122</v>
      </c>
      <c r="O5" s="77" t="s">
        <v>118</v>
      </c>
      <c r="P5" s="28"/>
      <c r="Q5" s="33"/>
    </row>
    <row r="6" spans="1:17" ht="28.5" customHeight="1" x14ac:dyDescent="0.2">
      <c r="A6" s="339" t="s">
        <v>46</v>
      </c>
      <c r="B6" s="300"/>
      <c r="C6" s="300"/>
      <c r="D6" s="88" t="s">
        <v>154</v>
      </c>
      <c r="E6" s="89" t="s">
        <v>87</v>
      </c>
      <c r="F6" s="89" t="s">
        <v>88</v>
      </c>
      <c r="G6" s="89" t="s">
        <v>89</v>
      </c>
      <c r="H6" s="89" t="s">
        <v>90</v>
      </c>
      <c r="I6" s="89" t="s">
        <v>92</v>
      </c>
      <c r="J6" s="90" t="s">
        <v>93</v>
      </c>
      <c r="K6" s="89" t="s">
        <v>115</v>
      </c>
      <c r="L6" s="89" t="s">
        <v>116</v>
      </c>
      <c r="M6" s="89" t="s">
        <v>117</v>
      </c>
      <c r="N6" s="89" t="s">
        <v>120</v>
      </c>
      <c r="O6" s="89" t="s">
        <v>121</v>
      </c>
      <c r="P6" s="29"/>
      <c r="Q6" s="33"/>
    </row>
    <row r="7" spans="1:17" ht="16.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O8" si="0">D7*$C$8</f>
        <v>62.5</v>
      </c>
      <c r="E8" s="6">
        <f t="shared" si="0"/>
        <v>45</v>
      </c>
      <c r="F8" s="6">
        <f t="shared" si="0"/>
        <v>31.25</v>
      </c>
      <c r="G8" s="6">
        <f t="shared" si="0"/>
        <v>15</v>
      </c>
      <c r="H8" s="6">
        <f t="shared" si="0"/>
        <v>8.75</v>
      </c>
      <c r="I8" s="6">
        <f t="shared" si="0"/>
        <v>10</v>
      </c>
      <c r="J8" s="6">
        <f t="shared" si="0"/>
        <v>8.125</v>
      </c>
      <c r="K8" s="6">
        <f t="shared" si="0"/>
        <v>0</v>
      </c>
      <c r="L8" s="6">
        <f t="shared" si="0"/>
        <v>0</v>
      </c>
      <c r="M8" s="6">
        <f t="shared" si="0"/>
        <v>0</v>
      </c>
      <c r="N8" s="6">
        <f t="shared" si="0"/>
        <v>0</v>
      </c>
      <c r="O8" s="6">
        <f t="shared" si="0"/>
        <v>0</v>
      </c>
      <c r="P8" s="6"/>
      <c r="Q8" s="33"/>
    </row>
    <row r="9" spans="1:17" ht="12" customHeight="1" x14ac:dyDescent="0.2">
      <c r="A9" s="31"/>
      <c r="B9" s="3" t="s">
        <v>2</v>
      </c>
      <c r="C9" s="10">
        <v>0.17</v>
      </c>
      <c r="D9" s="6">
        <f t="shared" ref="D9:I9" si="1">+D7*$C$9</f>
        <v>42.5</v>
      </c>
      <c r="E9" s="6">
        <f t="shared" si="1"/>
        <v>30.6</v>
      </c>
      <c r="F9" s="6">
        <f t="shared" si="1"/>
        <v>21.25</v>
      </c>
      <c r="G9" s="6">
        <f t="shared" si="1"/>
        <v>10.200000000000001</v>
      </c>
      <c r="H9" s="6">
        <f t="shared" si="1"/>
        <v>5.95</v>
      </c>
      <c r="I9" s="6">
        <f t="shared" si="1"/>
        <v>6.8000000000000007</v>
      </c>
      <c r="J9" s="6">
        <f t="shared" ref="J9:O9" si="2">J7*$C$9</f>
        <v>5.5250000000000004</v>
      </c>
      <c r="K9" s="6">
        <f t="shared" si="2"/>
        <v>0</v>
      </c>
      <c r="L9" s="6">
        <f t="shared" si="2"/>
        <v>0</v>
      </c>
      <c r="M9" s="6">
        <f t="shared" si="2"/>
        <v>0</v>
      </c>
      <c r="N9" s="6">
        <f t="shared" si="2"/>
        <v>0</v>
      </c>
      <c r="O9" s="6">
        <f t="shared" si="2"/>
        <v>0</v>
      </c>
      <c r="P9" s="6"/>
      <c r="Q9" s="33"/>
    </row>
    <row r="10" spans="1:17" ht="12" customHeight="1" x14ac:dyDescent="0.2">
      <c r="A10" s="31"/>
      <c r="B10" s="3" t="s">
        <v>3</v>
      </c>
      <c r="C10" s="10">
        <v>0.05</v>
      </c>
      <c r="D10" s="6">
        <f t="shared" ref="D10:I10" si="3">+D7*$C$10</f>
        <v>12.5</v>
      </c>
      <c r="E10" s="6">
        <f t="shared" si="3"/>
        <v>9</v>
      </c>
      <c r="F10" s="6">
        <f t="shared" si="3"/>
        <v>6.25</v>
      </c>
      <c r="G10" s="6">
        <f t="shared" si="3"/>
        <v>3</v>
      </c>
      <c r="H10" s="6">
        <f t="shared" si="3"/>
        <v>1.75</v>
      </c>
      <c r="I10" s="6">
        <f t="shared" si="3"/>
        <v>2</v>
      </c>
      <c r="J10" s="6">
        <f t="shared" ref="J10:O10" si="4">J7*$C$10</f>
        <v>1.625</v>
      </c>
      <c r="K10" s="6">
        <f t="shared" si="4"/>
        <v>0</v>
      </c>
      <c r="L10" s="6">
        <f t="shared" si="4"/>
        <v>0</v>
      </c>
      <c r="M10" s="6">
        <f t="shared" si="4"/>
        <v>0</v>
      </c>
      <c r="N10" s="6">
        <f t="shared" si="4"/>
        <v>0</v>
      </c>
      <c r="O10" s="6">
        <f t="shared" si="4"/>
        <v>0</v>
      </c>
      <c r="P10" s="6"/>
      <c r="Q10" s="33"/>
    </row>
    <row r="11" spans="1:17" ht="12" customHeight="1" x14ac:dyDescent="0.2">
      <c r="A11" s="31"/>
      <c r="B11" s="3" t="s">
        <v>4</v>
      </c>
      <c r="C11" s="10">
        <v>0.08</v>
      </c>
      <c r="D11" s="6">
        <f t="shared" ref="D11:O11" si="5">SUM(D7:D10)*$C$11</f>
        <v>29.400000000000002</v>
      </c>
      <c r="E11" s="6">
        <f t="shared" si="5"/>
        <v>21.168000000000003</v>
      </c>
      <c r="F11" s="6">
        <f t="shared" si="5"/>
        <v>14.700000000000001</v>
      </c>
      <c r="G11" s="6">
        <f t="shared" si="5"/>
        <v>7.056</v>
      </c>
      <c r="H11" s="6">
        <f t="shared" si="5"/>
        <v>4.1160000000000005</v>
      </c>
      <c r="I11" s="6">
        <f t="shared" si="5"/>
        <v>4.7039999999999997</v>
      </c>
      <c r="J11" s="6">
        <f t="shared" si="5"/>
        <v>3.8220000000000001</v>
      </c>
      <c r="K11" s="6">
        <f t="shared" si="5"/>
        <v>0</v>
      </c>
      <c r="L11" s="6">
        <f t="shared" si="5"/>
        <v>0</v>
      </c>
      <c r="M11" s="6">
        <f t="shared" si="5"/>
        <v>0</v>
      </c>
      <c r="N11" s="6">
        <f t="shared" si="5"/>
        <v>0</v>
      </c>
      <c r="O11" s="6">
        <f t="shared" si="5"/>
        <v>0</v>
      </c>
      <c r="P11" s="6"/>
      <c r="Q11" s="33"/>
    </row>
    <row r="12" spans="1:17" ht="18" customHeight="1" x14ac:dyDescent="0.2">
      <c r="A12" s="31"/>
      <c r="B12" s="3"/>
      <c r="C12" s="35" t="s">
        <v>47</v>
      </c>
      <c r="D12" s="8">
        <f t="shared" ref="D12:O12" si="6">SUM(D7:D11)</f>
        <v>396.9</v>
      </c>
      <c r="E12" s="8">
        <f t="shared" si="6"/>
        <v>285.76800000000003</v>
      </c>
      <c r="F12" s="8">
        <f t="shared" si="6"/>
        <v>198.45</v>
      </c>
      <c r="G12" s="8">
        <f t="shared" si="6"/>
        <v>95.256</v>
      </c>
      <c r="H12" s="8">
        <f t="shared" si="6"/>
        <v>55.566000000000003</v>
      </c>
      <c r="I12" s="8">
        <f t="shared" si="6"/>
        <v>63.503999999999998</v>
      </c>
      <c r="J12" s="8">
        <f t="shared" si="6"/>
        <v>51.597000000000001</v>
      </c>
      <c r="K12" s="8">
        <f t="shared" si="6"/>
        <v>0</v>
      </c>
      <c r="L12" s="8">
        <f t="shared" si="6"/>
        <v>0</v>
      </c>
      <c r="M12" s="8">
        <f t="shared" si="6"/>
        <v>0</v>
      </c>
      <c r="N12" s="8">
        <f t="shared" si="6"/>
        <v>0</v>
      </c>
      <c r="O12" s="8">
        <f t="shared" si="6"/>
        <v>0</v>
      </c>
      <c r="P12" s="8"/>
      <c r="Q12" s="36"/>
    </row>
    <row r="13" spans="1:17" ht="8.25"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6.25"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7">D16</f>
        <v>0</v>
      </c>
      <c r="E17" s="204">
        <f t="shared" si="7"/>
        <v>0</v>
      </c>
      <c r="F17" s="204">
        <f t="shared" si="7"/>
        <v>0</v>
      </c>
      <c r="G17" s="204">
        <f t="shared" si="7"/>
        <v>0</v>
      </c>
      <c r="H17" s="204">
        <f t="shared" si="7"/>
        <v>0</v>
      </c>
      <c r="I17" s="204">
        <f t="shared" si="7"/>
        <v>0</v>
      </c>
      <c r="J17" s="211">
        <f t="shared" si="7"/>
        <v>0</v>
      </c>
      <c r="K17" s="202"/>
      <c r="L17" s="201"/>
      <c r="M17" s="203"/>
      <c r="N17" s="203"/>
      <c r="O17" s="203"/>
      <c r="P17" s="251">
        <f t="shared" ref="P17:P35" si="8">SUM(D17:O17)</f>
        <v>0</v>
      </c>
      <c r="Q17" s="252">
        <f t="shared" ref="Q17:Q35" si="9">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0">D18</f>
        <v>0</v>
      </c>
      <c r="E19" s="204">
        <f t="shared" si="10"/>
        <v>0</v>
      </c>
      <c r="F19" s="204">
        <f t="shared" si="10"/>
        <v>0</v>
      </c>
      <c r="G19" s="204">
        <f t="shared" si="10"/>
        <v>0</v>
      </c>
      <c r="H19" s="204">
        <f t="shared" si="10"/>
        <v>0</v>
      </c>
      <c r="I19" s="204">
        <f t="shared" si="10"/>
        <v>0</v>
      </c>
      <c r="J19" s="211">
        <f t="shared" si="10"/>
        <v>0</v>
      </c>
      <c r="K19" s="202"/>
      <c r="L19" s="201"/>
      <c r="M19" s="203"/>
      <c r="N19" s="203"/>
      <c r="O19" s="203"/>
      <c r="P19" s="251">
        <f t="shared" ref="P19" si="11">SUM(D19:O19)</f>
        <v>0</v>
      </c>
      <c r="Q19" s="252">
        <f t="shared" ref="Q19" si="12">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8"/>
        <v>0</v>
      </c>
      <c r="Q20" s="265">
        <f t="shared" si="9"/>
        <v>0</v>
      </c>
    </row>
    <row r="21" spans="1:17" ht="13.5" thickBot="1" x14ac:dyDescent="0.25">
      <c r="A21" s="210"/>
      <c r="B21" s="348" t="s">
        <v>175</v>
      </c>
      <c r="C21" s="349"/>
      <c r="D21" s="204">
        <f t="shared" ref="D21:J21" si="13">D20</f>
        <v>0</v>
      </c>
      <c r="E21" s="204">
        <f t="shared" si="13"/>
        <v>0</v>
      </c>
      <c r="F21" s="204">
        <f t="shared" si="13"/>
        <v>0</v>
      </c>
      <c r="G21" s="204">
        <f t="shared" si="13"/>
        <v>0</v>
      </c>
      <c r="H21" s="204">
        <f t="shared" si="13"/>
        <v>0</v>
      </c>
      <c r="I21" s="204">
        <f t="shared" si="13"/>
        <v>0</v>
      </c>
      <c r="J21" s="211">
        <f t="shared" si="13"/>
        <v>0</v>
      </c>
      <c r="K21" s="202"/>
      <c r="L21" s="201"/>
      <c r="M21" s="203"/>
      <c r="N21" s="203"/>
      <c r="O21" s="203"/>
      <c r="P21" s="251">
        <f t="shared" si="8"/>
        <v>0</v>
      </c>
      <c r="Q21" s="252">
        <f t="shared" si="9"/>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8"/>
        <v>0</v>
      </c>
      <c r="Q22" s="267">
        <f t="shared" si="9"/>
        <v>0</v>
      </c>
    </row>
    <row r="23" spans="1:17" ht="13.5" thickBot="1" x14ac:dyDescent="0.25">
      <c r="A23" s="210"/>
      <c r="B23" s="348" t="s">
        <v>165</v>
      </c>
      <c r="C23" s="349"/>
      <c r="D23" s="204">
        <f t="shared" ref="D23:J23" si="14">SUM(D22:D22)</f>
        <v>0</v>
      </c>
      <c r="E23" s="204">
        <f t="shared" si="14"/>
        <v>0</v>
      </c>
      <c r="F23" s="204">
        <f t="shared" si="14"/>
        <v>0</v>
      </c>
      <c r="G23" s="204">
        <f t="shared" si="14"/>
        <v>0</v>
      </c>
      <c r="H23" s="204">
        <f t="shared" si="14"/>
        <v>0</v>
      </c>
      <c r="I23" s="204">
        <f t="shared" si="14"/>
        <v>0</v>
      </c>
      <c r="J23" s="211">
        <f t="shared" si="14"/>
        <v>0</v>
      </c>
      <c r="K23" s="202"/>
      <c r="L23" s="201"/>
      <c r="M23" s="203"/>
      <c r="N23" s="203"/>
      <c r="O23" s="203"/>
      <c r="P23" s="251">
        <f t="shared" si="8"/>
        <v>0</v>
      </c>
      <c r="Q23" s="252">
        <f t="shared" si="9"/>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8"/>
        <v>0</v>
      </c>
      <c r="Q24" s="265">
        <f t="shared" si="9"/>
        <v>0</v>
      </c>
    </row>
    <row r="25" spans="1:17" ht="13.5" thickBot="1" x14ac:dyDescent="0.25">
      <c r="A25" s="210"/>
      <c r="B25" s="348" t="s">
        <v>167</v>
      </c>
      <c r="C25" s="349"/>
      <c r="D25" s="204">
        <f t="shared" ref="D25:J25" si="15">D24</f>
        <v>0</v>
      </c>
      <c r="E25" s="204">
        <f t="shared" si="15"/>
        <v>0</v>
      </c>
      <c r="F25" s="204">
        <f t="shared" si="15"/>
        <v>0</v>
      </c>
      <c r="G25" s="204">
        <f t="shared" si="15"/>
        <v>0</v>
      </c>
      <c r="H25" s="204">
        <f t="shared" si="15"/>
        <v>0</v>
      </c>
      <c r="I25" s="204">
        <f t="shared" si="15"/>
        <v>0</v>
      </c>
      <c r="J25" s="211">
        <f t="shared" si="15"/>
        <v>0</v>
      </c>
      <c r="K25" s="202"/>
      <c r="L25" s="201"/>
      <c r="M25" s="203"/>
      <c r="N25" s="203"/>
      <c r="O25" s="203"/>
      <c r="P25" s="251">
        <f t="shared" si="8"/>
        <v>0</v>
      </c>
      <c r="Q25" s="252">
        <f t="shared" si="9"/>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6">SUM(D26:O26)</f>
        <v>0</v>
      </c>
      <c r="Q26" s="265">
        <f>D26*$D$12+E26*$E$12+F26*$F$12+G26*$G$12+H26*$H$12+I26*$I$12+J26*$J$12</f>
        <v>0</v>
      </c>
    </row>
    <row r="27" spans="1:17" ht="13.5" thickBot="1" x14ac:dyDescent="0.25">
      <c r="A27" s="235"/>
      <c r="B27" s="350" t="s">
        <v>169</v>
      </c>
      <c r="C27" s="351"/>
      <c r="D27" s="204">
        <f t="shared" ref="D27:J27" si="17">SUM(D26)</f>
        <v>0</v>
      </c>
      <c r="E27" s="204">
        <f t="shared" si="17"/>
        <v>0</v>
      </c>
      <c r="F27" s="204">
        <f t="shared" si="17"/>
        <v>0</v>
      </c>
      <c r="G27" s="204">
        <f t="shared" si="17"/>
        <v>0</v>
      </c>
      <c r="H27" s="204">
        <f t="shared" si="17"/>
        <v>0</v>
      </c>
      <c r="I27" s="204">
        <f t="shared" si="17"/>
        <v>0</v>
      </c>
      <c r="J27" s="211">
        <f t="shared" si="17"/>
        <v>0</v>
      </c>
      <c r="K27" s="202"/>
      <c r="L27" s="201"/>
      <c r="M27" s="203"/>
      <c r="N27" s="203"/>
      <c r="O27" s="203"/>
      <c r="P27" s="251">
        <f t="shared" si="16"/>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6"/>
        <v>0</v>
      </c>
      <c r="Q28" s="268">
        <f t="shared" si="9"/>
        <v>0</v>
      </c>
    </row>
    <row r="29" spans="1:17" ht="13.5" thickBot="1" x14ac:dyDescent="0.25">
      <c r="A29" s="210"/>
      <c r="B29" s="348" t="s">
        <v>172</v>
      </c>
      <c r="C29" s="349"/>
      <c r="D29" s="204">
        <f t="shared" ref="D29:J29" si="18">D28</f>
        <v>0</v>
      </c>
      <c r="E29" s="204">
        <f t="shared" si="18"/>
        <v>0</v>
      </c>
      <c r="F29" s="204">
        <f t="shared" si="18"/>
        <v>0</v>
      </c>
      <c r="G29" s="204">
        <f t="shared" si="18"/>
        <v>0</v>
      </c>
      <c r="H29" s="204">
        <f t="shared" si="18"/>
        <v>0</v>
      </c>
      <c r="I29" s="204">
        <f t="shared" si="18"/>
        <v>0</v>
      </c>
      <c r="J29" s="211">
        <f t="shared" si="18"/>
        <v>0</v>
      </c>
      <c r="K29" s="202"/>
      <c r="L29" s="201"/>
      <c r="M29" s="203"/>
      <c r="N29" s="203"/>
      <c r="O29" s="203"/>
      <c r="P29" s="251">
        <f t="shared" si="16"/>
        <v>0</v>
      </c>
      <c r="Q29" s="252">
        <f t="shared" si="9"/>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6"/>
        <v>0</v>
      </c>
      <c r="Q30" s="268">
        <f t="shared" ref="Q30:Q31" si="19">D30*$D$12+E30*$E$12+F30*$F$12+G30*$G$12+H30*$H$12+I30*$I$12+J30*$J$12</f>
        <v>0</v>
      </c>
    </row>
    <row r="31" spans="1:17" ht="13.5" thickBot="1" x14ac:dyDescent="0.25">
      <c r="A31" s="210"/>
      <c r="B31" s="348" t="s">
        <v>187</v>
      </c>
      <c r="C31" s="349"/>
      <c r="D31" s="204">
        <f t="shared" ref="D31:J31" si="20">D30</f>
        <v>0</v>
      </c>
      <c r="E31" s="204">
        <f t="shared" si="20"/>
        <v>0</v>
      </c>
      <c r="F31" s="204">
        <f t="shared" si="20"/>
        <v>0</v>
      </c>
      <c r="G31" s="204">
        <f t="shared" si="20"/>
        <v>0</v>
      </c>
      <c r="H31" s="204">
        <f t="shared" si="20"/>
        <v>0</v>
      </c>
      <c r="I31" s="204">
        <f t="shared" si="20"/>
        <v>0</v>
      </c>
      <c r="J31" s="211">
        <f t="shared" si="20"/>
        <v>0</v>
      </c>
      <c r="K31" s="202"/>
      <c r="L31" s="201"/>
      <c r="M31" s="203"/>
      <c r="N31" s="203"/>
      <c r="O31" s="203"/>
      <c r="P31" s="251">
        <f t="shared" si="16"/>
        <v>0</v>
      </c>
      <c r="Q31" s="252">
        <f t="shared" si="19"/>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6"/>
        <v>0</v>
      </c>
      <c r="Q32" s="265">
        <f>D32*$D$12+E32*$E$12+F32*$F$12+G32*$G$12+H32*$H$12+I32*$I$12+J32*$J$12</f>
        <v>0</v>
      </c>
    </row>
    <row r="33" spans="1:17" ht="13.5" thickBot="1" x14ac:dyDescent="0.25">
      <c r="A33" s="235"/>
      <c r="B33" s="350" t="s">
        <v>189</v>
      </c>
      <c r="C33" s="351"/>
      <c r="D33" s="204">
        <f t="shared" ref="D33:J33" si="21">SUM(D32)</f>
        <v>0</v>
      </c>
      <c r="E33" s="204">
        <f t="shared" si="21"/>
        <v>0</v>
      </c>
      <c r="F33" s="204">
        <f t="shared" si="21"/>
        <v>0</v>
      </c>
      <c r="G33" s="204">
        <f t="shared" si="21"/>
        <v>0</v>
      </c>
      <c r="H33" s="204">
        <f t="shared" si="21"/>
        <v>0</v>
      </c>
      <c r="I33" s="204">
        <f t="shared" si="21"/>
        <v>0</v>
      </c>
      <c r="J33" s="211">
        <f t="shared" si="21"/>
        <v>0</v>
      </c>
      <c r="K33" s="202"/>
      <c r="L33" s="201"/>
      <c r="M33" s="203"/>
      <c r="N33" s="203"/>
      <c r="O33" s="203"/>
      <c r="P33" s="251">
        <f t="shared" si="16"/>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8"/>
        <v>0</v>
      </c>
      <c r="Q34" s="265">
        <f t="shared" si="9"/>
        <v>0</v>
      </c>
    </row>
    <row r="35" spans="1:17" ht="13.5" thickBot="1" x14ac:dyDescent="0.25">
      <c r="A35" s="210"/>
      <c r="B35" s="348" t="s">
        <v>191</v>
      </c>
      <c r="C35" s="349"/>
      <c r="D35" s="204">
        <f t="shared" ref="D35:J35" si="22">SUM(D34)</f>
        <v>0</v>
      </c>
      <c r="E35" s="204">
        <f t="shared" si="22"/>
        <v>0</v>
      </c>
      <c r="F35" s="204">
        <f t="shared" si="22"/>
        <v>0</v>
      </c>
      <c r="G35" s="204">
        <f t="shared" si="22"/>
        <v>0</v>
      </c>
      <c r="H35" s="204">
        <f t="shared" si="22"/>
        <v>0</v>
      </c>
      <c r="I35" s="204">
        <f t="shared" si="22"/>
        <v>0</v>
      </c>
      <c r="J35" s="211">
        <f t="shared" si="22"/>
        <v>0</v>
      </c>
      <c r="K35" s="202"/>
      <c r="L35" s="201"/>
      <c r="M35" s="203"/>
      <c r="N35" s="203"/>
      <c r="O35" s="203"/>
      <c r="P35" s="251">
        <f t="shared" si="8"/>
        <v>0</v>
      </c>
      <c r="Q35" s="252">
        <f t="shared" si="9"/>
        <v>0</v>
      </c>
    </row>
    <row r="36" spans="1:17" ht="13.5" thickBot="1" x14ac:dyDescent="0.25">
      <c r="A36" s="377" t="s">
        <v>178</v>
      </c>
      <c r="B36" s="378"/>
      <c r="C36" s="378"/>
      <c r="D36" s="256">
        <f>D17+D21+D23+D25+D29+D35+D33+D19+D31</f>
        <v>0</v>
      </c>
      <c r="E36" s="256">
        <f t="shared" ref="E36:P36" si="23">E17+E21+E23+E25+E29+E35+E33+E19+E31</f>
        <v>0</v>
      </c>
      <c r="F36" s="256">
        <f t="shared" si="23"/>
        <v>0</v>
      </c>
      <c r="G36" s="256">
        <f t="shared" si="23"/>
        <v>0</v>
      </c>
      <c r="H36" s="256">
        <f t="shared" si="23"/>
        <v>0</v>
      </c>
      <c r="I36" s="256">
        <f t="shared" si="23"/>
        <v>0</v>
      </c>
      <c r="J36" s="256">
        <f t="shared" si="23"/>
        <v>0</v>
      </c>
      <c r="K36" s="257">
        <f t="shared" si="23"/>
        <v>0</v>
      </c>
      <c r="L36" s="258">
        <f t="shared" si="23"/>
        <v>0</v>
      </c>
      <c r="M36" s="259">
        <f t="shared" si="23"/>
        <v>0</v>
      </c>
      <c r="N36" s="259">
        <f t="shared" si="23"/>
        <v>0</v>
      </c>
      <c r="O36" s="259">
        <f t="shared" si="23"/>
        <v>0</v>
      </c>
      <c r="P36" s="260">
        <f t="shared" si="23"/>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
        <v>19</v>
      </c>
      <c r="F38" s="358"/>
      <c r="G38" s="358"/>
      <c r="H38" s="358"/>
      <c r="I38" s="358"/>
      <c r="J38" s="358"/>
      <c r="K38" s="52"/>
      <c r="L38" s="52"/>
      <c r="M38" s="52"/>
      <c r="N38" s="52"/>
      <c r="O38" s="52"/>
      <c r="P38" s="3"/>
      <c r="Q38" s="96"/>
    </row>
    <row r="39" spans="1:17" ht="15" x14ac:dyDescent="0.25">
      <c r="A39" s="4"/>
      <c r="B39" s="3"/>
      <c r="C39" s="3"/>
      <c r="D39" s="5"/>
      <c r="E39" s="308"/>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219">
        <v>0</v>
      </c>
      <c r="K51" s="60"/>
      <c r="L51" s="60"/>
      <c r="M51" s="60"/>
      <c r="N51" s="60"/>
      <c r="O51" s="60"/>
      <c r="P51" s="117"/>
      <c r="Q51" s="118"/>
    </row>
    <row r="52" spans="1:17" ht="13.5" customHeight="1" x14ac:dyDescent="0.2">
      <c r="A52" s="4"/>
      <c r="B52" s="3"/>
      <c r="C52" s="3"/>
      <c r="D52" s="3"/>
      <c r="E52" s="3"/>
      <c r="F52" s="3"/>
      <c r="G52" s="3"/>
      <c r="H52" s="379" t="s">
        <v>129</v>
      </c>
      <c r="I52" s="379"/>
      <c r="J52" s="222">
        <f>SUM(J44:J51)</f>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3"/>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15" t="e">
        <f>#REF!</f>
        <v>#REF!</v>
      </c>
    </row>
    <row r="72" spans="1:17" s="16" customFormat="1" ht="22.5" customHeight="1" thickTop="1" x14ac:dyDescent="0.25">
      <c r="A72" s="5"/>
      <c r="B72" s="7"/>
      <c r="C72" s="7"/>
      <c r="D72" s="7"/>
      <c r="E72" s="7"/>
      <c r="F72" s="7"/>
      <c r="G72" s="5"/>
      <c r="H72" s="7"/>
      <c r="I72" s="7"/>
      <c r="J72" s="7"/>
      <c r="K72" s="7"/>
      <c r="L72" s="7"/>
      <c r="M72" s="7"/>
      <c r="N72" s="7"/>
      <c r="O72" s="7"/>
      <c r="P72" s="120" t="s">
        <v>53</v>
      </c>
      <c r="Q72" s="221">
        <f>Q36</f>
        <v>0</v>
      </c>
    </row>
    <row r="73" spans="1:17" s="16" customFormat="1" ht="22.5" customHeight="1" x14ac:dyDescent="0.25">
      <c r="A73" s="5"/>
      <c r="B73" s="7"/>
      <c r="C73" s="7"/>
      <c r="D73" s="7"/>
      <c r="E73" s="7"/>
      <c r="F73" s="7"/>
      <c r="G73" s="5" t="s">
        <v>19</v>
      </c>
      <c r="H73" s="7"/>
      <c r="I73" s="7"/>
      <c r="J73" s="120" t="s">
        <v>54</v>
      </c>
      <c r="K73" s="120" t="s">
        <v>54</v>
      </c>
      <c r="L73" s="120" t="s">
        <v>54</v>
      </c>
      <c r="M73" s="120" t="s">
        <v>54</v>
      </c>
      <c r="N73" s="120" t="s">
        <v>54</v>
      </c>
      <c r="O73" s="120" t="s">
        <v>54</v>
      </c>
      <c r="P73" s="120"/>
      <c r="Q73" s="214">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7" t="e">
        <f>#REF!</f>
        <v>#REF!</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0"/>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sheetData>
  <sheetProtection formatCells="0" formatColumns="0" formatRows="0" insertColumns="0" insertRows="0"/>
  <mergeCells count="74">
    <mergeCell ref="B34:C34"/>
    <mergeCell ref="A74:C74"/>
    <mergeCell ref="C65:G65"/>
    <mergeCell ref="G71:H71"/>
    <mergeCell ref="C60:G60"/>
    <mergeCell ref="C61:G61"/>
    <mergeCell ref="C47:G47"/>
    <mergeCell ref="C46:G46"/>
    <mergeCell ref="A36:C36"/>
    <mergeCell ref="C50:G50"/>
    <mergeCell ref="B35:C35"/>
    <mergeCell ref="J14:J15"/>
    <mergeCell ref="K14:K15"/>
    <mergeCell ref="D14:D15"/>
    <mergeCell ref="E14:E15"/>
    <mergeCell ref="F14:F15"/>
    <mergeCell ref="G14:G15"/>
    <mergeCell ref="H14:H15"/>
    <mergeCell ref="A1:F1"/>
    <mergeCell ref="B21:C21"/>
    <mergeCell ref="B22:C22"/>
    <mergeCell ref="P37:Q37"/>
    <mergeCell ref="C59:G59"/>
    <mergeCell ref="E38:J38"/>
    <mergeCell ref="C49:G49"/>
    <mergeCell ref="C48:G48"/>
    <mergeCell ref="C51:G51"/>
    <mergeCell ref="H52:I52"/>
    <mergeCell ref="A37:F37"/>
    <mergeCell ref="E3:J3"/>
    <mergeCell ref="E39:J39"/>
    <mergeCell ref="A5:C5"/>
    <mergeCell ref="A6:C6"/>
    <mergeCell ref="B16:C16"/>
    <mergeCell ref="B78:D78"/>
    <mergeCell ref="F78:I78"/>
    <mergeCell ref="C55:G55"/>
    <mergeCell ref="C56:G56"/>
    <mergeCell ref="C57:G57"/>
    <mergeCell ref="C58:G58"/>
    <mergeCell ref="A75:C75"/>
    <mergeCell ref="C62:G62"/>
    <mergeCell ref="C63:G63"/>
    <mergeCell ref="C64:G64"/>
    <mergeCell ref="A13:D13"/>
    <mergeCell ref="C44:G44"/>
    <mergeCell ref="C45:G45"/>
    <mergeCell ref="P1:Q1"/>
    <mergeCell ref="C70:G70"/>
    <mergeCell ref="C66:G66"/>
    <mergeCell ref="C67:G67"/>
    <mergeCell ref="C68:G68"/>
    <mergeCell ref="C69:G69"/>
    <mergeCell ref="E2:J2"/>
    <mergeCell ref="C54:G54"/>
    <mergeCell ref="Q14:Q15"/>
    <mergeCell ref="P14:P15"/>
    <mergeCell ref="L14:L15"/>
    <mergeCell ref="I14:I15"/>
    <mergeCell ref="B24:C24"/>
    <mergeCell ref="B32:C32"/>
    <mergeCell ref="B33:C33"/>
    <mergeCell ref="B25:C25"/>
    <mergeCell ref="B17:C17"/>
    <mergeCell ref="B20:C20"/>
    <mergeCell ref="B18:C18"/>
    <mergeCell ref="B19:C19"/>
    <mergeCell ref="B26:C26"/>
    <mergeCell ref="B27:C27"/>
    <mergeCell ref="B30:C30"/>
    <mergeCell ref="B31:C31"/>
    <mergeCell ref="B28:C28"/>
    <mergeCell ref="B29:C29"/>
    <mergeCell ref="B23:C23"/>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J44 J46:J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1C63-EB46-4B53-91FF-4CA92FDC8370}">
  <sheetPr codeName="Sheet3">
    <tabColor indexed="41"/>
  </sheetPr>
  <dimension ref="A1:Q78"/>
  <sheetViews>
    <sheetView topLeftCell="A10" zoomScale="75" zoomScaleNormal="75" zoomScaleSheetLayoutView="75" workbookViewId="0">
      <selection activeCell="AB37" sqref="AB37"/>
    </sheetView>
  </sheetViews>
  <sheetFormatPr defaultRowHeight="11.25" x14ac:dyDescent="0.2"/>
  <cols>
    <col min="1" max="1" width="11.5703125" style="2" bestFit="1" customWidth="1"/>
    <col min="2" max="2" width="27.85546875" style="1" customWidth="1"/>
    <col min="3" max="3" width="24.140625" style="1" customWidth="1"/>
    <col min="4" max="6" width="11.5703125" style="1" customWidth="1"/>
    <col min="7" max="7" width="13.140625" style="1" customWidth="1"/>
    <col min="8" max="8" width="12.28515625" style="1" customWidth="1"/>
    <col min="9" max="9" width="9" style="1" customWidth="1"/>
    <col min="10" max="10" width="11.7109375" style="1" customWidth="1"/>
    <col min="11" max="15" width="11.5703125" style="1" hidden="1" customWidth="1"/>
    <col min="16" max="16" width="11" style="1" customWidth="1"/>
    <col min="17" max="17" width="12" style="1" customWidth="1"/>
    <col min="18" max="16384" width="9.140625" style="1"/>
  </cols>
  <sheetData>
    <row r="1" spans="1:17" ht="18.75" x14ac:dyDescent="0.3">
      <c r="A1" s="335" t="s">
        <v>48</v>
      </c>
      <c r="B1" s="329"/>
      <c r="C1" s="329"/>
      <c r="D1" s="329"/>
      <c r="E1" s="329"/>
      <c r="F1" s="329"/>
      <c r="G1" s="94"/>
      <c r="H1" s="94"/>
      <c r="I1" s="94" t="s">
        <v>156</v>
      </c>
      <c r="J1" s="94"/>
      <c r="K1" s="94"/>
      <c r="L1" s="94"/>
      <c r="M1" s="94"/>
      <c r="N1" s="94"/>
      <c r="O1" s="94"/>
      <c r="P1" s="364"/>
      <c r="Q1" s="365"/>
    </row>
    <row r="2" spans="1:17" ht="14.25" customHeight="1" x14ac:dyDescent="0.25">
      <c r="A2" s="31"/>
      <c r="B2" s="3"/>
      <c r="C2" s="3"/>
      <c r="D2" s="5" t="s">
        <v>5</v>
      </c>
      <c r="E2" s="334" t="s">
        <v>55</v>
      </c>
      <c r="F2" s="334"/>
      <c r="G2" s="334"/>
      <c r="H2" s="334"/>
      <c r="I2" s="334"/>
      <c r="J2" s="334"/>
      <c r="K2" s="98"/>
      <c r="L2" s="98"/>
      <c r="M2" s="98"/>
      <c r="N2" s="98"/>
      <c r="O2" s="98"/>
      <c r="P2" s="96"/>
      <c r="Q2" s="97"/>
    </row>
    <row r="3" spans="1:17" ht="12" customHeight="1" x14ac:dyDescent="0.2">
      <c r="A3" s="31"/>
      <c r="B3" s="3"/>
      <c r="C3" s="3"/>
      <c r="D3" s="5" t="s">
        <v>6</v>
      </c>
      <c r="E3" s="308" t="s">
        <v>18</v>
      </c>
      <c r="F3" s="308"/>
      <c r="G3" s="308"/>
      <c r="H3" s="308"/>
      <c r="I3" s="308"/>
      <c r="J3" s="308"/>
      <c r="K3" s="52"/>
      <c r="L3" s="52"/>
      <c r="M3" s="52"/>
      <c r="N3" s="52"/>
      <c r="O3" s="52"/>
      <c r="P3" s="99"/>
      <c r="Q3" s="33"/>
    </row>
    <row r="4" spans="1:17" ht="5.25" customHeight="1" x14ac:dyDescent="0.2">
      <c r="A4" s="31"/>
      <c r="B4" s="3"/>
      <c r="C4" s="3"/>
      <c r="D4" s="3"/>
      <c r="E4" s="3"/>
      <c r="F4" s="3"/>
      <c r="G4" s="3"/>
      <c r="H4" s="3"/>
      <c r="I4" s="3"/>
      <c r="J4" s="3"/>
      <c r="K4" s="3"/>
      <c r="L4" s="3"/>
      <c r="M4" s="3"/>
      <c r="N4" s="3"/>
      <c r="O4" s="3"/>
      <c r="P4" s="3"/>
      <c r="Q4" s="32"/>
    </row>
    <row r="5" spans="1:17" ht="24" customHeight="1" x14ac:dyDescent="0.2">
      <c r="A5" s="337" t="s">
        <v>45</v>
      </c>
      <c r="B5" s="338"/>
      <c r="C5" s="338"/>
      <c r="D5" s="76" t="s">
        <v>27</v>
      </c>
      <c r="E5" s="77" t="s">
        <v>32</v>
      </c>
      <c r="F5" s="77" t="s">
        <v>31</v>
      </c>
      <c r="G5" s="77" t="s">
        <v>30</v>
      </c>
      <c r="H5" s="77" t="s">
        <v>33</v>
      </c>
      <c r="I5" s="78" t="s">
        <v>29</v>
      </c>
      <c r="J5" s="79" t="s">
        <v>28</v>
      </c>
      <c r="K5" s="77" t="s">
        <v>114</v>
      </c>
      <c r="L5" s="77" t="s">
        <v>123</v>
      </c>
      <c r="M5" s="77" t="s">
        <v>132</v>
      </c>
      <c r="N5" s="77" t="s">
        <v>122</v>
      </c>
      <c r="O5" s="77" t="s">
        <v>118</v>
      </c>
      <c r="P5" s="28"/>
      <c r="Q5" s="33"/>
    </row>
    <row r="6" spans="1:17" ht="28.5" customHeight="1" x14ac:dyDescent="0.2">
      <c r="A6" s="339" t="s">
        <v>46</v>
      </c>
      <c r="B6" s="300"/>
      <c r="C6" s="300"/>
      <c r="D6" s="88" t="s">
        <v>86</v>
      </c>
      <c r="E6" s="89" t="s">
        <v>87</v>
      </c>
      <c r="F6" s="89" t="s">
        <v>88</v>
      </c>
      <c r="G6" s="89" t="s">
        <v>89</v>
      </c>
      <c r="H6" s="89" t="s">
        <v>90</v>
      </c>
      <c r="I6" s="89" t="s">
        <v>91</v>
      </c>
      <c r="J6" s="90" t="s">
        <v>92</v>
      </c>
      <c r="K6" s="89" t="s">
        <v>115</v>
      </c>
      <c r="L6" s="89" t="s">
        <v>116</v>
      </c>
      <c r="M6" s="89" t="s">
        <v>117</v>
      </c>
      <c r="N6" s="89" t="s">
        <v>120</v>
      </c>
      <c r="O6" s="89" t="s">
        <v>121</v>
      </c>
      <c r="P6" s="29"/>
      <c r="Q6" s="33"/>
    </row>
    <row r="7" spans="1:17" ht="16.5" customHeight="1" x14ac:dyDescent="0.2">
      <c r="A7" s="31"/>
      <c r="B7" s="3"/>
      <c r="C7" s="34" t="s">
        <v>0</v>
      </c>
      <c r="D7" s="91">
        <v>250</v>
      </c>
      <c r="E7" s="92">
        <v>180</v>
      </c>
      <c r="F7" s="92">
        <v>125</v>
      </c>
      <c r="G7" s="92">
        <v>60</v>
      </c>
      <c r="H7" s="92">
        <v>35</v>
      </c>
      <c r="I7" s="92">
        <v>40</v>
      </c>
      <c r="J7" s="93">
        <v>32.5</v>
      </c>
      <c r="K7" s="92">
        <v>0</v>
      </c>
      <c r="L7" s="92">
        <v>0</v>
      </c>
      <c r="M7" s="92">
        <v>0</v>
      </c>
      <c r="N7" s="92">
        <v>0</v>
      </c>
      <c r="O7" s="92">
        <v>0</v>
      </c>
      <c r="P7" s="30"/>
      <c r="Q7" s="33"/>
    </row>
    <row r="8" spans="1:17" ht="12" customHeight="1" x14ac:dyDescent="0.2">
      <c r="A8" s="31"/>
      <c r="B8" s="3" t="s">
        <v>1</v>
      </c>
      <c r="C8" s="10">
        <v>0.25</v>
      </c>
      <c r="D8" s="6">
        <f t="shared" ref="D8:O8" si="0">D7*$C$8</f>
        <v>62.5</v>
      </c>
      <c r="E8" s="6">
        <f t="shared" si="0"/>
        <v>45</v>
      </c>
      <c r="F8" s="6">
        <f t="shared" si="0"/>
        <v>31.25</v>
      </c>
      <c r="G8" s="6">
        <f t="shared" si="0"/>
        <v>15</v>
      </c>
      <c r="H8" s="6">
        <f t="shared" si="0"/>
        <v>8.75</v>
      </c>
      <c r="I8" s="6">
        <f t="shared" si="0"/>
        <v>10</v>
      </c>
      <c r="J8" s="6">
        <f t="shared" si="0"/>
        <v>8.125</v>
      </c>
      <c r="K8" s="6">
        <f t="shared" si="0"/>
        <v>0</v>
      </c>
      <c r="L8" s="6">
        <f t="shared" si="0"/>
        <v>0</v>
      </c>
      <c r="M8" s="6">
        <f t="shared" si="0"/>
        <v>0</v>
      </c>
      <c r="N8" s="6">
        <f t="shared" si="0"/>
        <v>0</v>
      </c>
      <c r="O8" s="6">
        <f t="shared" si="0"/>
        <v>0</v>
      </c>
      <c r="P8" s="6"/>
      <c r="Q8" s="33"/>
    </row>
    <row r="9" spans="1:17" ht="12" customHeight="1" x14ac:dyDescent="0.2">
      <c r="A9" s="31"/>
      <c r="B9" s="3" t="s">
        <v>2</v>
      </c>
      <c r="C9" s="10">
        <v>0.17</v>
      </c>
      <c r="D9" s="6">
        <f t="shared" ref="D9:I9" si="1">+D7*$C$9</f>
        <v>42.5</v>
      </c>
      <c r="E9" s="6">
        <f t="shared" si="1"/>
        <v>30.6</v>
      </c>
      <c r="F9" s="6">
        <f t="shared" si="1"/>
        <v>21.25</v>
      </c>
      <c r="G9" s="6">
        <f t="shared" si="1"/>
        <v>10.200000000000001</v>
      </c>
      <c r="H9" s="6">
        <f t="shared" si="1"/>
        <v>5.95</v>
      </c>
      <c r="I9" s="6">
        <f t="shared" si="1"/>
        <v>6.8000000000000007</v>
      </c>
      <c r="J9" s="6">
        <f t="shared" ref="J9:O9" si="2">J7*$C$9</f>
        <v>5.5250000000000004</v>
      </c>
      <c r="K9" s="6">
        <f t="shared" si="2"/>
        <v>0</v>
      </c>
      <c r="L9" s="6">
        <f t="shared" si="2"/>
        <v>0</v>
      </c>
      <c r="M9" s="6">
        <f t="shared" si="2"/>
        <v>0</v>
      </c>
      <c r="N9" s="6">
        <f t="shared" si="2"/>
        <v>0</v>
      </c>
      <c r="O9" s="6">
        <f t="shared" si="2"/>
        <v>0</v>
      </c>
      <c r="P9" s="6"/>
      <c r="Q9" s="33"/>
    </row>
    <row r="10" spans="1:17" ht="12" customHeight="1" x14ac:dyDescent="0.2">
      <c r="A10" s="31"/>
      <c r="B10" s="3" t="s">
        <v>3</v>
      </c>
      <c r="C10" s="10">
        <v>0.05</v>
      </c>
      <c r="D10" s="6">
        <f t="shared" ref="D10:I10" si="3">+D7*$C$10</f>
        <v>12.5</v>
      </c>
      <c r="E10" s="6">
        <f t="shared" si="3"/>
        <v>9</v>
      </c>
      <c r="F10" s="6">
        <f t="shared" si="3"/>
        <v>6.25</v>
      </c>
      <c r="G10" s="6">
        <f t="shared" si="3"/>
        <v>3</v>
      </c>
      <c r="H10" s="6">
        <f t="shared" si="3"/>
        <v>1.75</v>
      </c>
      <c r="I10" s="6">
        <f t="shared" si="3"/>
        <v>2</v>
      </c>
      <c r="J10" s="6">
        <f t="shared" ref="J10:O10" si="4">J7*$C$10</f>
        <v>1.625</v>
      </c>
      <c r="K10" s="6">
        <f t="shared" si="4"/>
        <v>0</v>
      </c>
      <c r="L10" s="6">
        <f t="shared" si="4"/>
        <v>0</v>
      </c>
      <c r="M10" s="6">
        <f t="shared" si="4"/>
        <v>0</v>
      </c>
      <c r="N10" s="6">
        <f t="shared" si="4"/>
        <v>0</v>
      </c>
      <c r="O10" s="6">
        <f t="shared" si="4"/>
        <v>0</v>
      </c>
      <c r="P10" s="6"/>
      <c r="Q10" s="33"/>
    </row>
    <row r="11" spans="1:17" ht="12" customHeight="1" x14ac:dyDescent="0.2">
      <c r="A11" s="31"/>
      <c r="B11" s="3" t="s">
        <v>4</v>
      </c>
      <c r="C11" s="10">
        <v>0.08</v>
      </c>
      <c r="D11" s="6">
        <f t="shared" ref="D11:O11" si="5">SUM(D7:D10)*$C$11</f>
        <v>29.400000000000002</v>
      </c>
      <c r="E11" s="6">
        <f t="shared" si="5"/>
        <v>21.168000000000003</v>
      </c>
      <c r="F11" s="6">
        <f t="shared" si="5"/>
        <v>14.700000000000001</v>
      </c>
      <c r="G11" s="6">
        <f t="shared" si="5"/>
        <v>7.056</v>
      </c>
      <c r="H11" s="6">
        <f t="shared" si="5"/>
        <v>4.1160000000000005</v>
      </c>
      <c r="I11" s="6">
        <f t="shared" si="5"/>
        <v>4.7039999999999997</v>
      </c>
      <c r="J11" s="6">
        <f t="shared" si="5"/>
        <v>3.8220000000000001</v>
      </c>
      <c r="K11" s="6">
        <f t="shared" si="5"/>
        <v>0</v>
      </c>
      <c r="L11" s="6">
        <f t="shared" si="5"/>
        <v>0</v>
      </c>
      <c r="M11" s="6">
        <f t="shared" si="5"/>
        <v>0</v>
      </c>
      <c r="N11" s="6">
        <f t="shared" si="5"/>
        <v>0</v>
      </c>
      <c r="O11" s="6">
        <f t="shared" si="5"/>
        <v>0</v>
      </c>
      <c r="P11" s="6"/>
      <c r="Q11" s="33"/>
    </row>
    <row r="12" spans="1:17" ht="18" customHeight="1" x14ac:dyDescent="0.2">
      <c r="A12" s="31"/>
      <c r="B12" s="3"/>
      <c r="C12" s="35" t="s">
        <v>47</v>
      </c>
      <c r="D12" s="8">
        <f t="shared" ref="D12:O12" si="6">SUM(D7:D11)</f>
        <v>396.9</v>
      </c>
      <c r="E12" s="8">
        <f t="shared" si="6"/>
        <v>285.76800000000003</v>
      </c>
      <c r="F12" s="8">
        <f t="shared" si="6"/>
        <v>198.45</v>
      </c>
      <c r="G12" s="8">
        <f t="shared" si="6"/>
        <v>95.256</v>
      </c>
      <c r="H12" s="8">
        <f t="shared" si="6"/>
        <v>55.566000000000003</v>
      </c>
      <c r="I12" s="8">
        <f t="shared" si="6"/>
        <v>63.503999999999998</v>
      </c>
      <c r="J12" s="8">
        <f t="shared" si="6"/>
        <v>51.597000000000001</v>
      </c>
      <c r="K12" s="8">
        <f t="shared" si="6"/>
        <v>0</v>
      </c>
      <c r="L12" s="8">
        <f t="shared" si="6"/>
        <v>0</v>
      </c>
      <c r="M12" s="8">
        <f t="shared" si="6"/>
        <v>0</v>
      </c>
      <c r="N12" s="8">
        <f t="shared" si="6"/>
        <v>0</v>
      </c>
      <c r="O12" s="8">
        <f t="shared" si="6"/>
        <v>0</v>
      </c>
      <c r="P12" s="8"/>
      <c r="Q12" s="36"/>
    </row>
    <row r="13" spans="1:17" ht="8.25" customHeight="1" thickBot="1" x14ac:dyDescent="0.25">
      <c r="A13" s="340" t="s">
        <v>9</v>
      </c>
      <c r="B13" s="341"/>
      <c r="C13" s="341"/>
      <c r="D13" s="341"/>
      <c r="E13" s="3"/>
      <c r="F13" s="3"/>
      <c r="G13" s="3"/>
      <c r="H13" s="3"/>
      <c r="I13" s="3"/>
      <c r="J13" s="3"/>
      <c r="K13" s="38"/>
      <c r="L13" s="38"/>
      <c r="M13" s="38"/>
      <c r="N13" s="38"/>
      <c r="O13" s="38"/>
      <c r="P13" s="9"/>
      <c r="Q13" s="100"/>
    </row>
    <row r="14" spans="1:17" ht="15" customHeight="1" thickTop="1" x14ac:dyDescent="0.2">
      <c r="A14" s="206"/>
      <c r="B14" s="207"/>
      <c r="C14" s="207"/>
      <c r="D14" s="360" t="s">
        <v>147</v>
      </c>
      <c r="E14" s="362" t="s">
        <v>138</v>
      </c>
      <c r="F14" s="362" t="s">
        <v>139</v>
      </c>
      <c r="G14" s="362" t="s">
        <v>140</v>
      </c>
      <c r="H14" s="362" t="s">
        <v>141</v>
      </c>
      <c r="I14" s="362" t="s">
        <v>142</v>
      </c>
      <c r="J14" s="374" t="s">
        <v>143</v>
      </c>
      <c r="K14" s="372" t="s">
        <v>143</v>
      </c>
      <c r="L14" s="370" t="s">
        <v>144</v>
      </c>
      <c r="M14" s="179"/>
      <c r="N14" s="179"/>
      <c r="O14" s="179"/>
      <c r="P14" s="368" t="s">
        <v>10</v>
      </c>
      <c r="Q14" s="366" t="s">
        <v>8</v>
      </c>
    </row>
    <row r="15" spans="1:17" ht="26.25" customHeight="1" thickBot="1" x14ac:dyDescent="0.25">
      <c r="A15" s="261"/>
      <c r="B15" s="262" t="s">
        <v>145</v>
      </c>
      <c r="C15" s="263"/>
      <c r="D15" s="361"/>
      <c r="E15" s="363"/>
      <c r="F15" s="363"/>
      <c r="G15" s="363"/>
      <c r="H15" s="363"/>
      <c r="I15" s="363"/>
      <c r="J15" s="375"/>
      <c r="K15" s="373"/>
      <c r="L15" s="371"/>
      <c r="M15" s="180">
        <v>0</v>
      </c>
      <c r="N15" s="180">
        <v>0</v>
      </c>
      <c r="O15" s="180">
        <v>0</v>
      </c>
      <c r="P15" s="369"/>
      <c r="Q15" s="366"/>
    </row>
    <row r="16" spans="1:17" ht="27.75" customHeight="1" thickBot="1" x14ac:dyDescent="0.25">
      <c r="A16" s="212" t="s">
        <v>158</v>
      </c>
      <c r="B16" s="352" t="s">
        <v>183</v>
      </c>
      <c r="C16" s="367"/>
      <c r="D16" s="288">
        <v>0</v>
      </c>
      <c r="E16" s="288">
        <v>0</v>
      </c>
      <c r="F16" s="288">
        <v>0</v>
      </c>
      <c r="G16" s="288">
        <v>0</v>
      </c>
      <c r="H16" s="288">
        <v>0</v>
      </c>
      <c r="I16" s="288">
        <v>0</v>
      </c>
      <c r="J16" s="289">
        <v>0</v>
      </c>
      <c r="K16" s="202"/>
      <c r="L16" s="201"/>
      <c r="M16" s="203"/>
      <c r="N16" s="203"/>
      <c r="O16" s="203"/>
      <c r="P16" s="253">
        <f>SUM(D16:O16)</f>
        <v>0</v>
      </c>
      <c r="Q16" s="264">
        <f>D16*$D$12+E16*$E$12+F16*$F$12+G16*$G$12+H16*$H$12+I16*$I$12+J16*$J$12</f>
        <v>0</v>
      </c>
    </row>
    <row r="17" spans="1:17" ht="13.5" thickBot="1" x14ac:dyDescent="0.25">
      <c r="A17" s="210"/>
      <c r="B17" s="348" t="s">
        <v>159</v>
      </c>
      <c r="C17" s="349"/>
      <c r="D17" s="204">
        <f t="shared" ref="D17:J17" si="7">D16</f>
        <v>0</v>
      </c>
      <c r="E17" s="204">
        <f t="shared" si="7"/>
        <v>0</v>
      </c>
      <c r="F17" s="204">
        <f t="shared" si="7"/>
        <v>0</v>
      </c>
      <c r="G17" s="204">
        <f t="shared" si="7"/>
        <v>0</v>
      </c>
      <c r="H17" s="204">
        <f t="shared" si="7"/>
        <v>0</v>
      </c>
      <c r="I17" s="204">
        <f t="shared" si="7"/>
        <v>0</v>
      </c>
      <c r="J17" s="211">
        <f t="shared" si="7"/>
        <v>0</v>
      </c>
      <c r="K17" s="202"/>
      <c r="L17" s="201"/>
      <c r="M17" s="203"/>
      <c r="N17" s="203"/>
      <c r="O17" s="203"/>
      <c r="P17" s="251">
        <f t="shared" ref="P17:P35" si="8">SUM(D17:O17)</f>
        <v>0</v>
      </c>
      <c r="Q17" s="252">
        <f t="shared" ref="Q17:Q35" si="9">D17*$D$12+E17*$E$12+F17*$F$12+G17*$G$12+H17*$H$12+I17*$I$12+J17*$J$12</f>
        <v>0</v>
      </c>
    </row>
    <row r="18" spans="1:17" ht="13.5" thickBot="1" x14ac:dyDescent="0.25">
      <c r="A18" s="213" t="s">
        <v>160</v>
      </c>
      <c r="B18" s="354" t="s">
        <v>161</v>
      </c>
      <c r="C18" s="353"/>
      <c r="D18" s="288">
        <v>0</v>
      </c>
      <c r="E18" s="288">
        <v>0</v>
      </c>
      <c r="F18" s="288">
        <v>0</v>
      </c>
      <c r="G18" s="288">
        <v>0</v>
      </c>
      <c r="H18" s="288">
        <v>0</v>
      </c>
      <c r="I18" s="288">
        <v>0</v>
      </c>
      <c r="J18" s="289">
        <v>0</v>
      </c>
      <c r="K18" s="202"/>
      <c r="L18" s="201"/>
      <c r="M18" s="203"/>
      <c r="N18" s="203"/>
      <c r="O18" s="203"/>
      <c r="P18" s="253">
        <f>SUM(D18:O18)</f>
        <v>0</v>
      </c>
      <c r="Q18" s="264">
        <f>D18*$D$12+E18*$E$12+F18*$F$12+G18*$G$12+H18*$H$12+I18*$I$12+J18*$J$12</f>
        <v>0</v>
      </c>
    </row>
    <row r="19" spans="1:17" ht="13.5" thickBot="1" x14ac:dyDescent="0.25">
      <c r="A19" s="210"/>
      <c r="B19" s="348" t="s">
        <v>162</v>
      </c>
      <c r="C19" s="349"/>
      <c r="D19" s="204">
        <f t="shared" ref="D19:J19" si="10">D18</f>
        <v>0</v>
      </c>
      <c r="E19" s="204">
        <f t="shared" si="10"/>
        <v>0</v>
      </c>
      <c r="F19" s="204">
        <f t="shared" si="10"/>
        <v>0</v>
      </c>
      <c r="G19" s="204">
        <f t="shared" si="10"/>
        <v>0</v>
      </c>
      <c r="H19" s="204">
        <f t="shared" si="10"/>
        <v>0</v>
      </c>
      <c r="I19" s="204">
        <f t="shared" si="10"/>
        <v>0</v>
      </c>
      <c r="J19" s="211">
        <f t="shared" si="10"/>
        <v>0</v>
      </c>
      <c r="K19" s="202"/>
      <c r="L19" s="201"/>
      <c r="M19" s="203"/>
      <c r="N19" s="203"/>
      <c r="O19" s="203"/>
      <c r="P19" s="251">
        <f t="shared" ref="P19" si="11">SUM(D19:O19)</f>
        <v>0</v>
      </c>
      <c r="Q19" s="252">
        <f t="shared" ref="Q19" si="12">D19*$D$12+E19*$E$12+F19*$F$12+G19*$G$12+H19*$H$12+I19*$I$12+J19*$J$12</f>
        <v>0</v>
      </c>
    </row>
    <row r="20" spans="1:17" ht="13.5" thickBot="1" x14ac:dyDescent="0.25">
      <c r="A20" s="212" t="s">
        <v>163</v>
      </c>
      <c r="B20" s="352" t="s">
        <v>184</v>
      </c>
      <c r="C20" s="353"/>
      <c r="D20" s="205">
        <v>0</v>
      </c>
      <c r="E20" s="205">
        <v>0</v>
      </c>
      <c r="F20" s="205">
        <v>0</v>
      </c>
      <c r="G20" s="205">
        <v>0</v>
      </c>
      <c r="H20" s="205">
        <v>0</v>
      </c>
      <c r="I20" s="205">
        <v>0</v>
      </c>
      <c r="J20" s="209">
        <v>0</v>
      </c>
      <c r="K20" s="202"/>
      <c r="L20" s="201"/>
      <c r="M20" s="203"/>
      <c r="N20" s="203"/>
      <c r="O20" s="203"/>
      <c r="P20" s="254">
        <f t="shared" si="8"/>
        <v>0</v>
      </c>
      <c r="Q20" s="265">
        <f t="shared" si="9"/>
        <v>0</v>
      </c>
    </row>
    <row r="21" spans="1:17" ht="13.5" thickBot="1" x14ac:dyDescent="0.25">
      <c r="A21" s="210"/>
      <c r="B21" s="348" t="s">
        <v>175</v>
      </c>
      <c r="C21" s="349"/>
      <c r="D21" s="204">
        <f t="shared" ref="D21:J21" si="13">D20</f>
        <v>0</v>
      </c>
      <c r="E21" s="204">
        <f t="shared" si="13"/>
        <v>0</v>
      </c>
      <c r="F21" s="204">
        <f t="shared" si="13"/>
        <v>0</v>
      </c>
      <c r="G21" s="204">
        <f t="shared" si="13"/>
        <v>0</v>
      </c>
      <c r="H21" s="204">
        <f t="shared" si="13"/>
        <v>0</v>
      </c>
      <c r="I21" s="204">
        <f t="shared" si="13"/>
        <v>0</v>
      </c>
      <c r="J21" s="211">
        <f t="shared" si="13"/>
        <v>0</v>
      </c>
      <c r="K21" s="202"/>
      <c r="L21" s="201"/>
      <c r="M21" s="203"/>
      <c r="N21" s="203"/>
      <c r="O21" s="203"/>
      <c r="P21" s="251">
        <f t="shared" si="8"/>
        <v>0</v>
      </c>
      <c r="Q21" s="252">
        <f t="shared" si="9"/>
        <v>0</v>
      </c>
    </row>
    <row r="22" spans="1:17" ht="13.5" thickBot="1" x14ac:dyDescent="0.25">
      <c r="A22" s="213" t="s">
        <v>164</v>
      </c>
      <c r="B22" s="354" t="s">
        <v>171</v>
      </c>
      <c r="C22" s="353"/>
      <c r="D22" s="249">
        <v>0</v>
      </c>
      <c r="E22" s="249">
        <v>0</v>
      </c>
      <c r="F22" s="249">
        <v>0</v>
      </c>
      <c r="G22" s="249">
        <v>0</v>
      </c>
      <c r="H22" s="249">
        <v>0</v>
      </c>
      <c r="I22" s="249">
        <v>0</v>
      </c>
      <c r="J22" s="250">
        <v>0</v>
      </c>
      <c r="K22" s="202"/>
      <c r="L22" s="201"/>
      <c r="M22" s="203"/>
      <c r="N22" s="203"/>
      <c r="O22" s="203"/>
      <c r="P22" s="266">
        <f t="shared" si="8"/>
        <v>0</v>
      </c>
      <c r="Q22" s="267">
        <f t="shared" si="9"/>
        <v>0</v>
      </c>
    </row>
    <row r="23" spans="1:17" ht="13.5" thickBot="1" x14ac:dyDescent="0.25">
      <c r="A23" s="210"/>
      <c r="B23" s="348" t="s">
        <v>165</v>
      </c>
      <c r="C23" s="349"/>
      <c r="D23" s="204">
        <f t="shared" ref="D23:J23" si="14">SUM(D22:D22)</f>
        <v>0</v>
      </c>
      <c r="E23" s="204">
        <f t="shared" si="14"/>
        <v>0</v>
      </c>
      <c r="F23" s="204">
        <f t="shared" si="14"/>
        <v>0</v>
      </c>
      <c r="G23" s="204">
        <f t="shared" si="14"/>
        <v>0</v>
      </c>
      <c r="H23" s="204">
        <f t="shared" si="14"/>
        <v>0</v>
      </c>
      <c r="I23" s="204">
        <f t="shared" si="14"/>
        <v>0</v>
      </c>
      <c r="J23" s="211">
        <f t="shared" si="14"/>
        <v>0</v>
      </c>
      <c r="K23" s="202"/>
      <c r="L23" s="201"/>
      <c r="M23" s="203"/>
      <c r="N23" s="203"/>
      <c r="O23" s="203"/>
      <c r="P23" s="251">
        <f t="shared" si="8"/>
        <v>0</v>
      </c>
      <c r="Q23" s="252">
        <f t="shared" si="9"/>
        <v>0</v>
      </c>
    </row>
    <row r="24" spans="1:17" ht="30" customHeight="1" thickBot="1" x14ac:dyDescent="0.25">
      <c r="A24" s="212" t="s">
        <v>166</v>
      </c>
      <c r="B24" s="355" t="s">
        <v>182</v>
      </c>
      <c r="C24" s="356"/>
      <c r="D24" s="205">
        <v>0</v>
      </c>
      <c r="E24" s="205">
        <v>0</v>
      </c>
      <c r="F24" s="205">
        <v>0</v>
      </c>
      <c r="G24" s="205">
        <v>0</v>
      </c>
      <c r="H24" s="205">
        <v>0</v>
      </c>
      <c r="I24" s="205">
        <v>0</v>
      </c>
      <c r="J24" s="209">
        <v>0</v>
      </c>
      <c r="K24" s="202"/>
      <c r="L24" s="201"/>
      <c r="M24" s="203"/>
      <c r="N24" s="203"/>
      <c r="O24" s="203"/>
      <c r="P24" s="254">
        <f t="shared" si="8"/>
        <v>0</v>
      </c>
      <c r="Q24" s="265">
        <f t="shared" si="9"/>
        <v>0</v>
      </c>
    </row>
    <row r="25" spans="1:17" ht="13.5" thickBot="1" x14ac:dyDescent="0.25">
      <c r="A25" s="210"/>
      <c r="B25" s="348" t="s">
        <v>167</v>
      </c>
      <c r="C25" s="349"/>
      <c r="D25" s="204">
        <f t="shared" ref="D25:J25" si="15">D24</f>
        <v>0</v>
      </c>
      <c r="E25" s="204">
        <f t="shared" si="15"/>
        <v>0</v>
      </c>
      <c r="F25" s="204">
        <f t="shared" si="15"/>
        <v>0</v>
      </c>
      <c r="G25" s="204">
        <f t="shared" si="15"/>
        <v>0</v>
      </c>
      <c r="H25" s="204">
        <f t="shared" si="15"/>
        <v>0</v>
      </c>
      <c r="I25" s="204">
        <f t="shared" si="15"/>
        <v>0</v>
      </c>
      <c r="J25" s="211">
        <f t="shared" si="15"/>
        <v>0</v>
      </c>
      <c r="K25" s="202"/>
      <c r="L25" s="201"/>
      <c r="M25" s="203"/>
      <c r="N25" s="203"/>
      <c r="O25" s="203"/>
      <c r="P25" s="251">
        <f t="shared" si="8"/>
        <v>0</v>
      </c>
      <c r="Q25" s="252">
        <f t="shared" si="9"/>
        <v>0</v>
      </c>
    </row>
    <row r="26" spans="1:17" ht="13.5" thickBot="1" x14ac:dyDescent="0.25">
      <c r="A26" s="208" t="s">
        <v>168</v>
      </c>
      <c r="B26" s="344" t="s">
        <v>193</v>
      </c>
      <c r="C26" s="345"/>
      <c r="D26" s="205">
        <v>0</v>
      </c>
      <c r="E26" s="205">
        <v>0</v>
      </c>
      <c r="F26" s="205">
        <v>0</v>
      </c>
      <c r="G26" s="205">
        <v>0</v>
      </c>
      <c r="H26" s="205">
        <v>0</v>
      </c>
      <c r="I26" s="205">
        <v>0</v>
      </c>
      <c r="J26" s="209">
        <v>0</v>
      </c>
      <c r="K26" s="202"/>
      <c r="L26" s="201"/>
      <c r="M26" s="203"/>
      <c r="N26" s="203"/>
      <c r="O26" s="203"/>
      <c r="P26" s="254">
        <f t="shared" ref="P26:P33" si="16">SUM(D26:O26)</f>
        <v>0</v>
      </c>
      <c r="Q26" s="265">
        <f>D26*$D$12+E26*$E$12+F26*$F$12+G26*$G$12+H26*$H$12+I26*$I$12+J26*$J$12</f>
        <v>0</v>
      </c>
    </row>
    <row r="27" spans="1:17" ht="13.5" thickBot="1" x14ac:dyDescent="0.25">
      <c r="A27" s="235"/>
      <c r="B27" s="350" t="s">
        <v>169</v>
      </c>
      <c r="C27" s="351"/>
      <c r="D27" s="204">
        <f t="shared" ref="D27:J27" si="17">SUM(D26)</f>
        <v>0</v>
      </c>
      <c r="E27" s="204">
        <f t="shared" si="17"/>
        <v>0</v>
      </c>
      <c r="F27" s="204">
        <f t="shared" si="17"/>
        <v>0</v>
      </c>
      <c r="G27" s="204">
        <f t="shared" si="17"/>
        <v>0</v>
      </c>
      <c r="H27" s="204">
        <f t="shared" si="17"/>
        <v>0</v>
      </c>
      <c r="I27" s="204">
        <f t="shared" si="17"/>
        <v>0</v>
      </c>
      <c r="J27" s="211">
        <f t="shared" si="17"/>
        <v>0</v>
      </c>
      <c r="K27" s="202"/>
      <c r="L27" s="201"/>
      <c r="M27" s="203"/>
      <c r="N27" s="203"/>
      <c r="O27" s="203"/>
      <c r="P27" s="251">
        <f t="shared" si="16"/>
        <v>0</v>
      </c>
      <c r="Q27" s="252">
        <f>D27*$D$12+E27*$E$12+F27*$F$12+G27*$G$12+H27*$H$12+I27*$I$12+J27*$J$12</f>
        <v>0</v>
      </c>
    </row>
    <row r="28" spans="1:17" ht="13.5" thickBot="1" x14ac:dyDescent="0.25">
      <c r="A28" s="213" t="s">
        <v>170</v>
      </c>
      <c r="B28" s="354" t="s">
        <v>177</v>
      </c>
      <c r="C28" s="353"/>
      <c r="D28" s="247">
        <v>0</v>
      </c>
      <c r="E28" s="247">
        <v>0</v>
      </c>
      <c r="F28" s="247">
        <v>0</v>
      </c>
      <c r="G28" s="247">
        <v>0</v>
      </c>
      <c r="H28" s="247">
        <v>0</v>
      </c>
      <c r="I28" s="247">
        <v>0</v>
      </c>
      <c r="J28" s="248">
        <v>0</v>
      </c>
      <c r="K28" s="202"/>
      <c r="L28" s="201"/>
      <c r="M28" s="203"/>
      <c r="N28" s="203"/>
      <c r="O28" s="203"/>
      <c r="P28" s="255">
        <f t="shared" si="16"/>
        <v>0</v>
      </c>
      <c r="Q28" s="268">
        <f t="shared" si="9"/>
        <v>0</v>
      </c>
    </row>
    <row r="29" spans="1:17" ht="13.5" thickBot="1" x14ac:dyDescent="0.25">
      <c r="A29" s="210"/>
      <c r="B29" s="348" t="s">
        <v>172</v>
      </c>
      <c r="C29" s="349"/>
      <c r="D29" s="204">
        <f t="shared" ref="D29:J29" si="18">D28</f>
        <v>0</v>
      </c>
      <c r="E29" s="204">
        <f t="shared" si="18"/>
        <v>0</v>
      </c>
      <c r="F29" s="204">
        <f t="shared" si="18"/>
        <v>0</v>
      </c>
      <c r="G29" s="204">
        <f t="shared" si="18"/>
        <v>0</v>
      </c>
      <c r="H29" s="204">
        <f t="shared" si="18"/>
        <v>0</v>
      </c>
      <c r="I29" s="204">
        <f t="shared" si="18"/>
        <v>0</v>
      </c>
      <c r="J29" s="211">
        <f t="shared" si="18"/>
        <v>0</v>
      </c>
      <c r="K29" s="202"/>
      <c r="L29" s="201"/>
      <c r="M29" s="203"/>
      <c r="N29" s="203"/>
      <c r="O29" s="203"/>
      <c r="P29" s="251">
        <f t="shared" si="16"/>
        <v>0</v>
      </c>
      <c r="Q29" s="252">
        <f t="shared" si="9"/>
        <v>0</v>
      </c>
    </row>
    <row r="30" spans="1:17" ht="13.5" thickBot="1" x14ac:dyDescent="0.25">
      <c r="A30" s="213" t="s">
        <v>185</v>
      </c>
      <c r="B30" s="354" t="s">
        <v>186</v>
      </c>
      <c r="C30" s="353"/>
      <c r="D30" s="247">
        <v>0</v>
      </c>
      <c r="E30" s="247">
        <v>0</v>
      </c>
      <c r="F30" s="247">
        <v>0</v>
      </c>
      <c r="G30" s="247">
        <v>0</v>
      </c>
      <c r="H30" s="247">
        <v>0</v>
      </c>
      <c r="I30" s="247">
        <v>0</v>
      </c>
      <c r="J30" s="248">
        <v>0</v>
      </c>
      <c r="K30" s="202"/>
      <c r="L30" s="201"/>
      <c r="M30" s="203"/>
      <c r="N30" s="203"/>
      <c r="O30" s="203"/>
      <c r="P30" s="255">
        <f t="shared" si="16"/>
        <v>0</v>
      </c>
      <c r="Q30" s="268">
        <f t="shared" ref="Q30:Q31" si="19">D30*$D$12+E30*$E$12+F30*$F$12+G30*$G$12+H30*$H$12+I30*$I$12+J30*$J$12</f>
        <v>0</v>
      </c>
    </row>
    <row r="31" spans="1:17" ht="13.5" thickBot="1" x14ac:dyDescent="0.25">
      <c r="A31" s="210"/>
      <c r="B31" s="348" t="s">
        <v>187</v>
      </c>
      <c r="C31" s="349"/>
      <c r="D31" s="204">
        <f t="shared" ref="D31:J31" si="20">D30</f>
        <v>0</v>
      </c>
      <c r="E31" s="204">
        <f t="shared" si="20"/>
        <v>0</v>
      </c>
      <c r="F31" s="204">
        <f t="shared" si="20"/>
        <v>0</v>
      </c>
      <c r="G31" s="204">
        <f t="shared" si="20"/>
        <v>0</v>
      </c>
      <c r="H31" s="204">
        <f t="shared" si="20"/>
        <v>0</v>
      </c>
      <c r="I31" s="204">
        <f t="shared" si="20"/>
        <v>0</v>
      </c>
      <c r="J31" s="211">
        <f t="shared" si="20"/>
        <v>0</v>
      </c>
      <c r="K31" s="202"/>
      <c r="L31" s="201"/>
      <c r="M31" s="203"/>
      <c r="N31" s="203"/>
      <c r="O31" s="203"/>
      <c r="P31" s="251">
        <f t="shared" si="16"/>
        <v>0</v>
      </c>
      <c r="Q31" s="252">
        <f t="shared" si="19"/>
        <v>0</v>
      </c>
    </row>
    <row r="32" spans="1:17" ht="13.5" thickBot="1" x14ac:dyDescent="0.25">
      <c r="A32" s="208" t="s">
        <v>188</v>
      </c>
      <c r="B32" s="344" t="s">
        <v>173</v>
      </c>
      <c r="C32" s="345"/>
      <c r="D32" s="205">
        <v>0</v>
      </c>
      <c r="E32" s="205">
        <v>0</v>
      </c>
      <c r="F32" s="205">
        <v>0</v>
      </c>
      <c r="G32" s="205">
        <v>0</v>
      </c>
      <c r="H32" s="205">
        <v>0</v>
      </c>
      <c r="I32" s="205">
        <v>0</v>
      </c>
      <c r="J32" s="209">
        <v>0</v>
      </c>
      <c r="K32" s="202"/>
      <c r="L32" s="201"/>
      <c r="M32" s="203"/>
      <c r="N32" s="203"/>
      <c r="O32" s="203"/>
      <c r="P32" s="254">
        <f t="shared" si="16"/>
        <v>0</v>
      </c>
      <c r="Q32" s="265">
        <f>D32*$D$12+E32*$E$12+F32*$F$12+G32*$G$12+H32*$H$12+I32*$I$12+J32*$J$12</f>
        <v>0</v>
      </c>
    </row>
    <row r="33" spans="1:17" ht="13.5" thickBot="1" x14ac:dyDescent="0.25">
      <c r="A33" s="235"/>
      <c r="B33" s="350" t="s">
        <v>189</v>
      </c>
      <c r="C33" s="351"/>
      <c r="D33" s="204">
        <f t="shared" ref="D33:J33" si="21">SUM(D32)</f>
        <v>0</v>
      </c>
      <c r="E33" s="204">
        <f t="shared" si="21"/>
        <v>0</v>
      </c>
      <c r="F33" s="204">
        <f t="shared" si="21"/>
        <v>0</v>
      </c>
      <c r="G33" s="204">
        <f t="shared" si="21"/>
        <v>0</v>
      </c>
      <c r="H33" s="204">
        <f t="shared" si="21"/>
        <v>0</v>
      </c>
      <c r="I33" s="204">
        <f t="shared" si="21"/>
        <v>0</v>
      </c>
      <c r="J33" s="211">
        <f t="shared" si="21"/>
        <v>0</v>
      </c>
      <c r="K33" s="202"/>
      <c r="L33" s="201"/>
      <c r="M33" s="203"/>
      <c r="N33" s="203"/>
      <c r="O33" s="203"/>
      <c r="P33" s="251">
        <f t="shared" si="16"/>
        <v>0</v>
      </c>
      <c r="Q33" s="252">
        <f>D33*$D$12+E33*$E$12+F33*$F$12+G33*$G$12+H33*$H$12+I33*$I$12+J33*$J$12</f>
        <v>0</v>
      </c>
    </row>
    <row r="34" spans="1:17" ht="13.5" thickBot="1" x14ac:dyDescent="0.25">
      <c r="A34" s="213" t="s">
        <v>190</v>
      </c>
      <c r="B34" s="354" t="s">
        <v>174</v>
      </c>
      <c r="C34" s="353"/>
      <c r="D34" s="205">
        <v>0</v>
      </c>
      <c r="E34" s="205">
        <v>0</v>
      </c>
      <c r="F34" s="205">
        <v>0</v>
      </c>
      <c r="G34" s="205">
        <v>0</v>
      </c>
      <c r="H34" s="205">
        <v>0</v>
      </c>
      <c r="I34" s="205">
        <v>0</v>
      </c>
      <c r="J34" s="209">
        <v>0</v>
      </c>
      <c r="K34" s="202"/>
      <c r="L34" s="201"/>
      <c r="M34" s="203"/>
      <c r="N34" s="203"/>
      <c r="O34" s="203"/>
      <c r="P34" s="254">
        <f t="shared" si="8"/>
        <v>0</v>
      </c>
      <c r="Q34" s="265">
        <f t="shared" si="9"/>
        <v>0</v>
      </c>
    </row>
    <row r="35" spans="1:17" ht="13.5" thickBot="1" x14ac:dyDescent="0.25">
      <c r="A35" s="210"/>
      <c r="B35" s="348" t="s">
        <v>191</v>
      </c>
      <c r="C35" s="349"/>
      <c r="D35" s="204">
        <f t="shared" ref="D35:J35" si="22">SUM(D34)</f>
        <v>0</v>
      </c>
      <c r="E35" s="204">
        <f t="shared" si="22"/>
        <v>0</v>
      </c>
      <c r="F35" s="204">
        <f t="shared" si="22"/>
        <v>0</v>
      </c>
      <c r="G35" s="204">
        <f t="shared" si="22"/>
        <v>0</v>
      </c>
      <c r="H35" s="204">
        <f t="shared" si="22"/>
        <v>0</v>
      </c>
      <c r="I35" s="204">
        <f t="shared" si="22"/>
        <v>0</v>
      </c>
      <c r="J35" s="211">
        <f t="shared" si="22"/>
        <v>0</v>
      </c>
      <c r="K35" s="202"/>
      <c r="L35" s="201"/>
      <c r="M35" s="203"/>
      <c r="N35" s="203"/>
      <c r="O35" s="203"/>
      <c r="P35" s="251">
        <f t="shared" si="8"/>
        <v>0</v>
      </c>
      <c r="Q35" s="252">
        <f t="shared" si="9"/>
        <v>0</v>
      </c>
    </row>
    <row r="36" spans="1:17" ht="13.5" thickBot="1" x14ac:dyDescent="0.25">
      <c r="A36" s="377" t="s">
        <v>178</v>
      </c>
      <c r="B36" s="378"/>
      <c r="C36" s="378"/>
      <c r="D36" s="256">
        <f>D17+D21+D23+D25+D29+D35+D33+D19+D31</f>
        <v>0</v>
      </c>
      <c r="E36" s="256">
        <f t="shared" ref="E36:P36" si="23">E17+E21+E23+E25+E29+E35+E33+E19+E31</f>
        <v>0</v>
      </c>
      <c r="F36" s="256">
        <f t="shared" si="23"/>
        <v>0</v>
      </c>
      <c r="G36" s="256">
        <f t="shared" si="23"/>
        <v>0</v>
      </c>
      <c r="H36" s="256">
        <f t="shared" si="23"/>
        <v>0</v>
      </c>
      <c r="I36" s="256">
        <f t="shared" si="23"/>
        <v>0</v>
      </c>
      <c r="J36" s="256">
        <f t="shared" si="23"/>
        <v>0</v>
      </c>
      <c r="K36" s="257">
        <f t="shared" si="23"/>
        <v>0</v>
      </c>
      <c r="L36" s="258">
        <f t="shared" si="23"/>
        <v>0</v>
      </c>
      <c r="M36" s="259">
        <f t="shared" si="23"/>
        <v>0</v>
      </c>
      <c r="N36" s="259">
        <f t="shared" si="23"/>
        <v>0</v>
      </c>
      <c r="O36" s="259">
        <f t="shared" si="23"/>
        <v>0</v>
      </c>
      <c r="P36" s="260">
        <f t="shared" si="23"/>
        <v>0</v>
      </c>
      <c r="Q36" s="294">
        <f>Q17+Q21+Q23+Q25+Q29+Q35+Q33+Q19+Q31</f>
        <v>0</v>
      </c>
    </row>
    <row r="37" spans="1:17" ht="18.75" x14ac:dyDescent="0.3">
      <c r="A37" s="346" t="s">
        <v>49</v>
      </c>
      <c r="B37" s="347"/>
      <c r="C37" s="347"/>
      <c r="D37" s="347"/>
      <c r="E37" s="347"/>
      <c r="F37" s="347"/>
      <c r="G37" s="3"/>
      <c r="H37" s="3"/>
      <c r="I37" s="3"/>
      <c r="J37" s="3"/>
      <c r="K37" s="3"/>
      <c r="L37" s="3"/>
      <c r="M37" s="3"/>
      <c r="N37" s="3"/>
      <c r="O37" s="3"/>
      <c r="P37" s="357"/>
      <c r="Q37" s="357"/>
    </row>
    <row r="38" spans="1:17" ht="18" x14ac:dyDescent="0.25">
      <c r="A38" s="4"/>
      <c r="B38" s="3"/>
      <c r="C38" s="3"/>
      <c r="D38" s="5"/>
      <c r="E38" s="358" t="s">
        <v>20</v>
      </c>
      <c r="F38" s="358"/>
      <c r="G38" s="358"/>
      <c r="H38" s="358"/>
      <c r="I38" s="358"/>
      <c r="J38" s="358"/>
      <c r="K38" s="52"/>
      <c r="L38" s="52"/>
      <c r="M38" s="52"/>
      <c r="N38" s="52"/>
      <c r="O38" s="52"/>
      <c r="P38" s="3"/>
      <c r="Q38" s="96"/>
    </row>
    <row r="39" spans="1:17" ht="15" x14ac:dyDescent="0.25">
      <c r="A39" s="4"/>
      <c r="B39" s="3"/>
      <c r="C39" s="3"/>
      <c r="D39" s="5"/>
      <c r="E39" s="308"/>
      <c r="F39" s="308"/>
      <c r="G39" s="308"/>
      <c r="H39" s="308"/>
      <c r="I39" s="308"/>
      <c r="J39" s="308"/>
      <c r="K39" s="52"/>
      <c r="L39" s="52"/>
      <c r="M39" s="52"/>
      <c r="N39" s="52"/>
      <c r="O39" s="52"/>
      <c r="P39" s="3"/>
      <c r="Q39" s="113"/>
    </row>
    <row r="40" spans="1:17" ht="9" customHeight="1" x14ac:dyDescent="0.2">
      <c r="A40" s="4"/>
      <c r="B40" s="40"/>
      <c r="C40" s="3"/>
      <c r="D40" s="3"/>
      <c r="E40" s="3"/>
      <c r="F40" s="3"/>
      <c r="G40" s="3"/>
      <c r="H40" s="3"/>
      <c r="I40" s="3"/>
      <c r="J40" s="3"/>
      <c r="K40" s="3"/>
      <c r="L40" s="3"/>
      <c r="M40" s="3"/>
      <c r="N40" s="3"/>
      <c r="O40" s="3"/>
      <c r="P40" s="3"/>
      <c r="Q40" s="114"/>
    </row>
    <row r="41" spans="1:17" ht="14.25" x14ac:dyDescent="0.2">
      <c r="A41" s="4"/>
      <c r="B41" s="7"/>
      <c r="C41" s="7"/>
      <c r="D41" s="7"/>
      <c r="E41" s="7" t="s">
        <v>39</v>
      </c>
      <c r="F41" s="7"/>
      <c r="G41" s="7"/>
      <c r="H41" s="7"/>
      <c r="I41" s="7"/>
      <c r="J41" s="3"/>
      <c r="K41" s="3"/>
      <c r="L41" s="3"/>
      <c r="M41" s="3"/>
      <c r="N41" s="3"/>
      <c r="O41" s="3"/>
      <c r="P41" s="3"/>
      <c r="Q41" s="3"/>
    </row>
    <row r="42" spans="1:17" ht="14.25" x14ac:dyDescent="0.2">
      <c r="A42" s="4"/>
      <c r="B42" s="7"/>
      <c r="C42" s="7"/>
      <c r="D42" s="7"/>
      <c r="E42" s="7" t="s">
        <v>40</v>
      </c>
      <c r="F42" s="7"/>
      <c r="G42" s="7"/>
      <c r="H42" s="7"/>
      <c r="I42" s="7"/>
      <c r="J42" s="3"/>
      <c r="K42" s="3"/>
      <c r="L42" s="3"/>
      <c r="M42" s="3"/>
      <c r="N42" s="3"/>
      <c r="O42" s="3"/>
      <c r="P42" s="3"/>
      <c r="Q42" s="3"/>
    </row>
    <row r="43" spans="1:17" ht="24.75" customHeight="1" thickBot="1" x14ac:dyDescent="0.25">
      <c r="A43" s="12" t="s">
        <v>12</v>
      </c>
      <c r="B43" s="13"/>
      <c r="C43" s="12"/>
      <c r="D43" s="12" t="s">
        <v>13</v>
      </c>
      <c r="E43" s="13"/>
      <c r="F43" s="13"/>
      <c r="G43" s="13"/>
      <c r="H43" s="14" t="s">
        <v>14</v>
      </c>
      <c r="I43" s="14" t="s">
        <v>15</v>
      </c>
      <c r="J43" s="14" t="s">
        <v>16</v>
      </c>
      <c r="K43" s="60"/>
      <c r="L43" s="60"/>
      <c r="M43" s="60"/>
      <c r="N43" s="60"/>
      <c r="O43" s="60"/>
      <c r="P43" s="14"/>
      <c r="Q43" s="3"/>
    </row>
    <row r="44" spans="1:17" ht="13.5" customHeight="1" x14ac:dyDescent="0.2">
      <c r="A44" s="4"/>
      <c r="B44" s="61" t="s">
        <v>36</v>
      </c>
      <c r="C44" s="309" t="s">
        <v>95</v>
      </c>
      <c r="D44" s="310"/>
      <c r="E44" s="310"/>
      <c r="F44" s="310"/>
      <c r="G44" s="310"/>
      <c r="H44" s="62">
        <v>0</v>
      </c>
      <c r="I44" s="170">
        <v>0.48499999999999999</v>
      </c>
      <c r="J44" s="144">
        <f>+H44*I44</f>
        <v>0</v>
      </c>
      <c r="K44" s="60"/>
      <c r="L44" s="60"/>
      <c r="M44" s="60"/>
      <c r="N44" s="60"/>
      <c r="O44" s="60"/>
      <c r="P44" s="115"/>
      <c r="Q44" s="3"/>
    </row>
    <row r="45" spans="1:17" ht="13.5" customHeight="1" x14ac:dyDescent="0.2">
      <c r="A45" s="4"/>
      <c r="B45" s="63" t="s">
        <v>26</v>
      </c>
      <c r="C45" s="311" t="s">
        <v>84</v>
      </c>
      <c r="D45" s="305"/>
      <c r="E45" s="305"/>
      <c r="F45" s="305"/>
      <c r="G45" s="305"/>
      <c r="H45" s="19"/>
      <c r="I45" s="141"/>
      <c r="J45" s="145"/>
      <c r="K45" s="60"/>
      <c r="L45" s="60"/>
      <c r="M45" s="60"/>
      <c r="N45" s="60"/>
      <c r="O45" s="60"/>
      <c r="P45" s="116"/>
      <c r="Q45" s="3"/>
    </row>
    <row r="46" spans="1:17" ht="13.5" customHeight="1" x14ac:dyDescent="0.2">
      <c r="A46" s="4"/>
      <c r="B46" s="63" t="s">
        <v>11</v>
      </c>
      <c r="C46" s="311" t="s">
        <v>133</v>
      </c>
      <c r="D46" s="305"/>
      <c r="E46" s="305"/>
      <c r="F46" s="305"/>
      <c r="G46" s="305"/>
      <c r="H46" s="17">
        <v>0</v>
      </c>
      <c r="I46" s="142">
        <v>350</v>
      </c>
      <c r="J46" s="145">
        <f>I46*H46</f>
        <v>0</v>
      </c>
      <c r="K46" s="60"/>
      <c r="L46" s="60"/>
      <c r="M46" s="60"/>
      <c r="N46" s="60"/>
      <c r="O46" s="60"/>
      <c r="P46" s="117"/>
      <c r="Q46" s="118"/>
    </row>
    <row r="47" spans="1:17" ht="13.5" customHeight="1" x14ac:dyDescent="0.2">
      <c r="A47" s="4"/>
      <c r="B47" s="63" t="s">
        <v>34</v>
      </c>
      <c r="C47" s="312" t="s">
        <v>113</v>
      </c>
      <c r="D47" s="313"/>
      <c r="E47" s="313"/>
      <c r="F47" s="313"/>
      <c r="G47" s="313"/>
      <c r="H47" s="17">
        <v>0</v>
      </c>
      <c r="I47" s="142">
        <v>20</v>
      </c>
      <c r="J47" s="145">
        <f>+H47*I47</f>
        <v>0</v>
      </c>
      <c r="K47" s="60"/>
      <c r="L47" s="60"/>
      <c r="M47" s="60"/>
      <c r="N47" s="60"/>
      <c r="O47" s="60"/>
      <c r="P47" s="117"/>
      <c r="Q47" s="118"/>
    </row>
    <row r="48" spans="1:17" ht="13.5" customHeight="1" x14ac:dyDescent="0.2">
      <c r="A48" s="4"/>
      <c r="B48" s="63" t="s">
        <v>35</v>
      </c>
      <c r="C48" s="301" t="s">
        <v>84</v>
      </c>
      <c r="D48" s="302"/>
      <c r="E48" s="302"/>
      <c r="F48" s="302"/>
      <c r="G48" s="303"/>
      <c r="H48" s="17"/>
      <c r="I48" s="142"/>
      <c r="J48" s="181"/>
      <c r="K48" s="60"/>
      <c r="L48" s="60"/>
      <c r="M48" s="60"/>
      <c r="N48" s="60"/>
      <c r="O48" s="60"/>
      <c r="P48" s="117"/>
      <c r="Q48" s="118"/>
    </row>
    <row r="49" spans="1:17" ht="13.5" customHeight="1" x14ac:dyDescent="0.2">
      <c r="A49" s="4"/>
      <c r="B49" s="63" t="s">
        <v>17</v>
      </c>
      <c r="C49" s="304"/>
      <c r="D49" s="305"/>
      <c r="E49" s="305"/>
      <c r="F49" s="305"/>
      <c r="G49" s="305"/>
      <c r="H49" s="17"/>
      <c r="I49" s="142"/>
      <c r="J49" s="145"/>
      <c r="K49" s="60"/>
      <c r="L49" s="60"/>
      <c r="M49" s="60"/>
      <c r="N49" s="60"/>
      <c r="O49" s="60"/>
      <c r="P49" s="117"/>
      <c r="Q49" s="118"/>
    </row>
    <row r="50" spans="1:17" ht="13.5" customHeight="1" x14ac:dyDescent="0.2">
      <c r="A50" s="4"/>
      <c r="B50" s="63" t="s">
        <v>17</v>
      </c>
      <c r="C50" s="304"/>
      <c r="D50" s="305"/>
      <c r="E50" s="305"/>
      <c r="F50" s="305"/>
      <c r="G50" s="305"/>
      <c r="H50" s="17"/>
      <c r="I50" s="142"/>
      <c r="J50" s="145"/>
      <c r="K50" s="60"/>
      <c r="L50" s="60"/>
      <c r="M50" s="60"/>
      <c r="N50" s="60"/>
      <c r="O50" s="60"/>
      <c r="P50" s="117"/>
      <c r="Q50" s="118"/>
    </row>
    <row r="51" spans="1:17" ht="13.5" customHeight="1" thickBot="1" x14ac:dyDescent="0.25">
      <c r="A51" s="4"/>
      <c r="B51" s="64" t="s">
        <v>17</v>
      </c>
      <c r="C51" s="306"/>
      <c r="D51" s="307"/>
      <c r="E51" s="307"/>
      <c r="F51" s="307"/>
      <c r="G51" s="307"/>
      <c r="H51" s="65"/>
      <c r="I51" s="143"/>
      <c r="J51" s="219">
        <v>0</v>
      </c>
      <c r="K51" s="60"/>
      <c r="L51" s="60"/>
      <c r="M51" s="60"/>
      <c r="N51" s="60"/>
      <c r="O51" s="60"/>
      <c r="P51" s="117"/>
      <c r="Q51" s="118"/>
    </row>
    <row r="52" spans="1:17" ht="13.5" customHeight="1" x14ac:dyDescent="0.2">
      <c r="A52" s="4"/>
      <c r="B52" s="3"/>
      <c r="C52" s="3"/>
      <c r="D52" s="3"/>
      <c r="E52" s="3"/>
      <c r="F52" s="3"/>
      <c r="G52" s="3"/>
      <c r="H52" s="379" t="s">
        <v>129</v>
      </c>
      <c r="I52" s="379"/>
      <c r="J52" s="222">
        <f>SUM(J44:J51)</f>
        <v>0</v>
      </c>
      <c r="K52" s="68"/>
      <c r="L52" s="68"/>
      <c r="M52" s="68"/>
      <c r="N52" s="68"/>
      <c r="O52" s="68"/>
      <c r="P52" s="3"/>
      <c r="Q52" s="118"/>
    </row>
    <row r="53" spans="1:17" ht="14.25" customHeight="1" x14ac:dyDescent="0.2">
      <c r="A53" s="4"/>
      <c r="B53" s="21" t="s">
        <v>41</v>
      </c>
      <c r="C53" s="137"/>
      <c r="D53" s="137"/>
      <c r="E53" s="13" t="s">
        <v>137</v>
      </c>
      <c r="F53" s="13"/>
      <c r="G53" s="13"/>
      <c r="H53" s="13"/>
      <c r="I53" s="138" t="s">
        <v>38</v>
      </c>
      <c r="J53" s="3"/>
      <c r="K53" s="3"/>
      <c r="L53" s="3"/>
      <c r="M53" s="3"/>
      <c r="N53" s="3"/>
      <c r="O53" s="3"/>
      <c r="P53" s="3"/>
      <c r="Q53" s="118"/>
    </row>
    <row r="54" spans="1:17" ht="20.25" customHeight="1" x14ac:dyDescent="0.2">
      <c r="A54" s="20"/>
      <c r="B54" s="72" t="s">
        <v>96</v>
      </c>
      <c r="C54" s="295" t="s">
        <v>56</v>
      </c>
      <c r="D54" s="296"/>
      <c r="E54" s="296"/>
      <c r="F54" s="296"/>
      <c r="G54" s="296"/>
      <c r="H54" s="51"/>
      <c r="I54" s="69">
        <v>700</v>
      </c>
      <c r="J54" s="3"/>
      <c r="K54" s="3"/>
      <c r="L54" s="3"/>
      <c r="M54" s="3"/>
      <c r="N54" s="3"/>
      <c r="O54" s="3"/>
      <c r="P54" s="13"/>
      <c r="Q54" s="118"/>
    </row>
    <row r="55" spans="1:17" ht="12.75" x14ac:dyDescent="0.2">
      <c r="A55" s="20"/>
      <c r="B55" s="72" t="s">
        <v>97</v>
      </c>
      <c r="C55" s="295"/>
      <c r="D55" s="296"/>
      <c r="E55" s="296"/>
      <c r="F55" s="296"/>
      <c r="G55" s="296"/>
      <c r="H55" s="55"/>
      <c r="I55" s="69">
        <v>0</v>
      </c>
      <c r="J55" s="3"/>
      <c r="K55" s="3"/>
      <c r="L55" s="3"/>
      <c r="M55" s="3"/>
      <c r="N55" s="3"/>
      <c r="O55" s="3"/>
      <c r="P55" s="13"/>
      <c r="Q55" s="118"/>
    </row>
    <row r="56" spans="1:17" ht="12.75" x14ac:dyDescent="0.2">
      <c r="A56" s="20"/>
      <c r="B56" s="72" t="s">
        <v>98</v>
      </c>
      <c r="C56" s="295"/>
      <c r="D56" s="296"/>
      <c r="E56" s="296"/>
      <c r="F56" s="296"/>
      <c r="G56" s="296"/>
      <c r="H56" s="55"/>
      <c r="I56" s="69">
        <v>0</v>
      </c>
      <c r="J56" s="3"/>
      <c r="K56" s="3"/>
      <c r="L56" s="3"/>
      <c r="M56" s="3"/>
      <c r="N56" s="3"/>
      <c r="O56" s="3"/>
      <c r="P56" s="13"/>
      <c r="Q56" s="118"/>
    </row>
    <row r="57" spans="1:17" ht="12.75" x14ac:dyDescent="0.2">
      <c r="A57" s="20"/>
      <c r="B57" s="72" t="s">
        <v>99</v>
      </c>
      <c r="C57" s="295"/>
      <c r="D57" s="296"/>
      <c r="E57" s="296"/>
      <c r="F57" s="296"/>
      <c r="G57" s="296"/>
      <c r="H57" s="55"/>
      <c r="I57" s="69">
        <v>0</v>
      </c>
      <c r="J57" s="3"/>
      <c r="K57" s="3"/>
      <c r="L57" s="3"/>
      <c r="M57" s="3"/>
      <c r="N57" s="3"/>
      <c r="O57" s="3"/>
      <c r="P57" s="13"/>
      <c r="Q57" s="118"/>
    </row>
    <row r="58" spans="1:17" ht="12.75" x14ac:dyDescent="0.2">
      <c r="A58" s="20"/>
      <c r="B58" s="72" t="s">
        <v>100</v>
      </c>
      <c r="C58" s="295"/>
      <c r="D58" s="296"/>
      <c r="E58" s="296"/>
      <c r="F58" s="296"/>
      <c r="G58" s="296"/>
      <c r="H58" s="55"/>
      <c r="I58" s="69">
        <v>0</v>
      </c>
      <c r="J58" s="3"/>
      <c r="K58" s="3"/>
      <c r="L58" s="3"/>
      <c r="M58" s="3"/>
      <c r="N58" s="3"/>
      <c r="O58" s="3"/>
      <c r="P58" s="13"/>
      <c r="Q58" s="118"/>
    </row>
    <row r="59" spans="1:17" ht="12.75" x14ac:dyDescent="0.2">
      <c r="A59" s="20"/>
      <c r="B59" s="72" t="s">
        <v>101</v>
      </c>
      <c r="C59" s="295"/>
      <c r="D59" s="296"/>
      <c r="E59" s="296"/>
      <c r="F59" s="296"/>
      <c r="G59" s="296"/>
      <c r="H59" s="25"/>
      <c r="I59" s="70">
        <v>0</v>
      </c>
      <c r="J59" s="3"/>
      <c r="K59" s="3"/>
      <c r="L59" s="3"/>
      <c r="M59" s="3"/>
      <c r="N59" s="3"/>
      <c r="O59" s="3"/>
      <c r="P59" s="13"/>
      <c r="Q59" s="3"/>
    </row>
    <row r="60" spans="1:17" ht="12.75" x14ac:dyDescent="0.2">
      <c r="A60" s="20"/>
      <c r="B60" s="72" t="s">
        <v>102</v>
      </c>
      <c r="C60" s="295"/>
      <c r="D60" s="296"/>
      <c r="E60" s="296"/>
      <c r="F60" s="296"/>
      <c r="G60" s="296"/>
      <c r="H60" s="25"/>
      <c r="I60" s="70">
        <v>0</v>
      </c>
      <c r="J60" s="3"/>
      <c r="K60" s="3"/>
      <c r="L60" s="3"/>
      <c r="M60" s="3"/>
      <c r="N60" s="3"/>
      <c r="O60" s="3"/>
      <c r="P60" s="13"/>
      <c r="Q60" s="3"/>
    </row>
    <row r="61" spans="1:17" ht="12.75" x14ac:dyDescent="0.2">
      <c r="A61" s="20"/>
      <c r="B61" s="72" t="s">
        <v>103</v>
      </c>
      <c r="C61" s="295"/>
      <c r="D61" s="296"/>
      <c r="E61" s="296"/>
      <c r="F61" s="296"/>
      <c r="G61" s="296"/>
      <c r="H61" s="25"/>
      <c r="I61" s="70">
        <v>0</v>
      </c>
      <c r="J61" s="3"/>
      <c r="K61" s="3"/>
      <c r="L61" s="3"/>
      <c r="M61" s="3"/>
      <c r="N61" s="3"/>
      <c r="O61" s="3"/>
      <c r="P61" s="13"/>
      <c r="Q61" s="3"/>
    </row>
    <row r="62" spans="1:17" ht="12.75" x14ac:dyDescent="0.2">
      <c r="A62" s="20"/>
      <c r="B62" s="72" t="s">
        <v>104</v>
      </c>
      <c r="C62" s="295"/>
      <c r="D62" s="296"/>
      <c r="E62" s="296"/>
      <c r="F62" s="296"/>
      <c r="G62" s="296"/>
      <c r="H62" s="25"/>
      <c r="I62" s="70">
        <v>0</v>
      </c>
      <c r="J62" s="3"/>
      <c r="K62" s="3"/>
      <c r="L62" s="3"/>
      <c r="M62" s="3"/>
      <c r="N62" s="3"/>
      <c r="O62" s="3"/>
      <c r="P62" s="13"/>
      <c r="Q62" s="3"/>
    </row>
    <row r="63" spans="1:17" ht="12.75" x14ac:dyDescent="0.2">
      <c r="A63" s="20"/>
      <c r="B63" s="72" t="s">
        <v>105</v>
      </c>
      <c r="C63" s="295"/>
      <c r="D63" s="296"/>
      <c r="E63" s="296"/>
      <c r="F63" s="296"/>
      <c r="G63" s="296"/>
      <c r="H63" s="25"/>
      <c r="I63" s="70">
        <v>0</v>
      </c>
      <c r="J63" s="3"/>
      <c r="K63" s="3"/>
      <c r="L63" s="3"/>
      <c r="M63" s="3"/>
      <c r="N63" s="3"/>
      <c r="O63" s="3"/>
      <c r="P63" s="13"/>
      <c r="Q63" s="3"/>
    </row>
    <row r="64" spans="1:17" ht="12.75" x14ac:dyDescent="0.2">
      <c r="A64" s="20"/>
      <c r="B64" s="72" t="s">
        <v>106</v>
      </c>
      <c r="C64" s="295"/>
      <c r="D64" s="296"/>
      <c r="E64" s="296"/>
      <c r="F64" s="296"/>
      <c r="G64" s="296"/>
      <c r="H64" s="25"/>
      <c r="I64" s="70">
        <v>0</v>
      </c>
      <c r="J64" s="3"/>
      <c r="K64" s="3"/>
      <c r="L64" s="3"/>
      <c r="M64" s="3"/>
      <c r="N64" s="3"/>
      <c r="O64" s="3"/>
      <c r="P64" s="13"/>
      <c r="Q64" s="118"/>
    </row>
    <row r="65" spans="1:17" ht="12.75" x14ac:dyDescent="0.2">
      <c r="A65" s="20"/>
      <c r="B65" s="72" t="s">
        <v>107</v>
      </c>
      <c r="C65" s="295"/>
      <c r="D65" s="296"/>
      <c r="E65" s="296"/>
      <c r="F65" s="296"/>
      <c r="G65" s="296"/>
      <c r="H65" s="25"/>
      <c r="I65" s="70">
        <v>0</v>
      </c>
      <c r="J65" s="3"/>
      <c r="K65" s="3"/>
      <c r="L65" s="3"/>
      <c r="M65" s="3"/>
      <c r="N65" s="3"/>
      <c r="O65" s="3"/>
      <c r="P65" s="13"/>
      <c r="Q65" s="118"/>
    </row>
    <row r="66" spans="1:17" ht="12.75" x14ac:dyDescent="0.2">
      <c r="A66" s="20"/>
      <c r="B66" s="72" t="s">
        <v>108</v>
      </c>
      <c r="C66" s="295"/>
      <c r="D66" s="296"/>
      <c r="E66" s="296"/>
      <c r="F66" s="296"/>
      <c r="G66" s="296"/>
      <c r="H66" s="25"/>
      <c r="I66" s="70">
        <v>0</v>
      </c>
      <c r="J66" s="3"/>
      <c r="K66" s="3"/>
      <c r="L66" s="3"/>
      <c r="M66" s="3"/>
      <c r="N66" s="3"/>
      <c r="O66" s="3"/>
      <c r="P66" s="13"/>
      <c r="Q66" s="118"/>
    </row>
    <row r="67" spans="1:17" ht="12.75" x14ac:dyDescent="0.2">
      <c r="A67" s="20"/>
      <c r="B67" s="72" t="s">
        <v>109</v>
      </c>
      <c r="C67" s="295"/>
      <c r="D67" s="296"/>
      <c r="E67" s="296"/>
      <c r="F67" s="296"/>
      <c r="G67" s="296"/>
      <c r="H67" s="25"/>
      <c r="I67" s="70">
        <v>0</v>
      </c>
      <c r="J67" s="3"/>
      <c r="K67" s="3"/>
      <c r="L67" s="3"/>
      <c r="M67" s="3"/>
      <c r="N67" s="3"/>
      <c r="O67" s="3"/>
      <c r="P67" s="13"/>
      <c r="Q67" s="118"/>
    </row>
    <row r="68" spans="1:17" ht="12.75" x14ac:dyDescent="0.2">
      <c r="A68" s="20"/>
      <c r="B68" s="72" t="s">
        <v>110</v>
      </c>
      <c r="C68" s="295"/>
      <c r="D68" s="296"/>
      <c r="E68" s="296"/>
      <c r="F68" s="296"/>
      <c r="G68" s="296"/>
      <c r="H68" s="25"/>
      <c r="I68" s="70">
        <v>0</v>
      </c>
      <c r="J68" s="3"/>
      <c r="K68" s="3"/>
      <c r="L68" s="3"/>
      <c r="M68" s="3"/>
      <c r="N68" s="3"/>
      <c r="O68" s="3"/>
      <c r="P68" s="13"/>
      <c r="Q68" s="118"/>
    </row>
    <row r="69" spans="1:17" ht="12.75" x14ac:dyDescent="0.2">
      <c r="A69" s="20"/>
      <c r="B69" s="72" t="s">
        <v>111</v>
      </c>
      <c r="C69" s="295"/>
      <c r="D69" s="296"/>
      <c r="E69" s="296"/>
      <c r="F69" s="296"/>
      <c r="G69" s="296"/>
      <c r="H69" s="25"/>
      <c r="I69" s="70">
        <v>0</v>
      </c>
      <c r="J69" s="3"/>
      <c r="K69" s="3"/>
      <c r="L69" s="3"/>
      <c r="M69" s="3"/>
      <c r="N69" s="3"/>
      <c r="O69" s="3"/>
      <c r="P69" s="13"/>
      <c r="Q69" s="118"/>
    </row>
    <row r="70" spans="1:17" ht="12.75" customHeight="1" x14ac:dyDescent="0.2">
      <c r="A70" s="20"/>
      <c r="B70" s="72" t="s">
        <v>112</v>
      </c>
      <c r="C70" s="295"/>
      <c r="D70" s="296"/>
      <c r="E70" s="296"/>
      <c r="F70" s="296"/>
      <c r="G70" s="296"/>
      <c r="H70" s="25"/>
      <c r="I70" s="70">
        <v>0</v>
      </c>
      <c r="J70" s="3"/>
      <c r="K70" s="3"/>
      <c r="L70" s="3"/>
      <c r="M70" s="3"/>
      <c r="N70" s="3"/>
      <c r="O70" s="3"/>
      <c r="P70" s="13"/>
      <c r="Q70" s="118"/>
    </row>
    <row r="71" spans="1:17" s="16" customFormat="1" ht="22.5" customHeight="1" thickBot="1" x14ac:dyDescent="0.25">
      <c r="A71" s="194"/>
      <c r="B71" s="195"/>
      <c r="C71" s="195"/>
      <c r="D71" s="195"/>
      <c r="E71" s="196"/>
      <c r="F71" s="197"/>
      <c r="G71" s="376" t="s">
        <v>37</v>
      </c>
      <c r="H71" s="376"/>
      <c r="I71" s="198">
        <f>SUM(I54:I70)</f>
        <v>700</v>
      </c>
      <c r="J71" s="196"/>
      <c r="K71" s="196"/>
      <c r="L71" s="196"/>
      <c r="M71" s="196"/>
      <c r="N71" s="196"/>
      <c r="O71" s="196"/>
      <c r="P71" s="199"/>
      <c r="Q71" s="215" t="e">
        <f>#REF!</f>
        <v>#REF!</v>
      </c>
    </row>
    <row r="72" spans="1:17" s="16" customFormat="1" ht="22.5" customHeight="1" thickTop="1" x14ac:dyDescent="0.25">
      <c r="A72" s="5"/>
      <c r="B72" s="7"/>
      <c r="C72" s="7"/>
      <c r="D72" s="7"/>
      <c r="E72" s="7"/>
      <c r="F72" s="7"/>
      <c r="G72" s="5"/>
      <c r="H72" s="7"/>
      <c r="I72" s="7"/>
      <c r="J72" s="7"/>
      <c r="K72" s="7"/>
      <c r="L72" s="7"/>
      <c r="M72" s="7"/>
      <c r="N72" s="7"/>
      <c r="O72" s="7"/>
      <c r="P72" s="120" t="s">
        <v>53</v>
      </c>
      <c r="Q72" s="221">
        <f>Q36</f>
        <v>0</v>
      </c>
    </row>
    <row r="73" spans="1:17" s="16" customFormat="1" ht="22.5" customHeight="1" x14ac:dyDescent="0.25">
      <c r="A73" s="5"/>
      <c r="B73" s="7"/>
      <c r="C73" s="7"/>
      <c r="D73" s="7"/>
      <c r="E73" s="7"/>
      <c r="F73" s="7"/>
      <c r="G73" s="5" t="s">
        <v>20</v>
      </c>
      <c r="H73" s="380" t="s">
        <v>54</v>
      </c>
      <c r="I73" s="381"/>
      <c r="J73" s="381"/>
      <c r="K73" s="381"/>
      <c r="L73" s="381"/>
      <c r="M73" s="381"/>
      <c r="N73" s="381"/>
      <c r="O73" s="381"/>
      <c r="P73" s="381"/>
      <c r="Q73" s="214">
        <f>J52</f>
        <v>0</v>
      </c>
    </row>
    <row r="74" spans="1:17" s="16" customFormat="1" ht="22.5" customHeight="1" thickBot="1" x14ac:dyDescent="0.3">
      <c r="A74" s="298">
        <f ca="1">TODAY()</f>
        <v>45943</v>
      </c>
      <c r="B74" s="298"/>
      <c r="C74" s="298"/>
      <c r="D74" s="24"/>
      <c r="E74" s="24"/>
      <c r="F74" s="24"/>
      <c r="G74" s="24"/>
      <c r="H74" s="24"/>
      <c r="I74" s="24"/>
      <c r="J74" s="121" t="s">
        <v>50</v>
      </c>
      <c r="K74" s="121" t="s">
        <v>50</v>
      </c>
      <c r="L74" s="121" t="s">
        <v>50</v>
      </c>
      <c r="M74" s="121" t="s">
        <v>50</v>
      </c>
      <c r="N74" s="121" t="s">
        <v>50</v>
      </c>
      <c r="O74" s="121" t="s">
        <v>50</v>
      </c>
      <c r="P74" s="121"/>
      <c r="Q74" s="217" t="e">
        <f>#REF!</f>
        <v>#REF!</v>
      </c>
    </row>
    <row r="75" spans="1:17" s="16" customFormat="1" ht="22.5" customHeight="1" thickTop="1" thickBot="1" x14ac:dyDescent="0.3">
      <c r="A75" s="359"/>
      <c r="B75" s="359"/>
      <c r="C75" s="359"/>
      <c r="D75" s="269"/>
      <c r="E75" s="269"/>
      <c r="F75" s="269"/>
      <c r="G75" s="269"/>
      <c r="H75" s="269"/>
      <c r="I75" s="269"/>
      <c r="J75" s="270" t="s">
        <v>157</v>
      </c>
      <c r="K75" s="270" t="s">
        <v>50</v>
      </c>
      <c r="L75" s="270" t="s">
        <v>50</v>
      </c>
      <c r="M75" s="270" t="s">
        <v>50</v>
      </c>
      <c r="N75" s="270" t="s">
        <v>50</v>
      </c>
      <c r="O75" s="270" t="s">
        <v>50</v>
      </c>
      <c r="P75" s="270"/>
      <c r="Q75" s="270"/>
    </row>
    <row r="76" spans="1:17" s="16" customFormat="1" ht="8.25" customHeight="1" thickTop="1" x14ac:dyDescent="0.25">
      <c r="A76" s="54"/>
      <c r="B76" s="54"/>
      <c r="C76" s="54"/>
      <c r="D76" s="7"/>
      <c r="E76" s="7"/>
      <c r="F76" s="7"/>
      <c r="G76" s="7"/>
      <c r="H76" s="7"/>
      <c r="I76" s="7"/>
      <c r="J76" s="7"/>
      <c r="K76" s="7"/>
      <c r="L76" s="7"/>
      <c r="M76" s="7"/>
      <c r="N76" s="7"/>
      <c r="O76" s="7"/>
      <c r="P76" s="120"/>
      <c r="Q76" s="120"/>
    </row>
    <row r="77" spans="1:17" ht="12.75" x14ac:dyDescent="0.2">
      <c r="A77" s="4"/>
      <c r="B77" s="21" t="s">
        <v>127</v>
      </c>
      <c r="C77" s="13"/>
      <c r="D77" s="13"/>
      <c r="E77" s="3"/>
      <c r="F77" s="21" t="s">
        <v>128</v>
      </c>
      <c r="G77" s="13"/>
      <c r="H77" s="13"/>
      <c r="I77" s="13"/>
      <c r="J77" s="13"/>
      <c r="K77" s="13"/>
      <c r="L77" s="13"/>
      <c r="M77" s="13"/>
      <c r="N77" s="13"/>
      <c r="O77" s="13"/>
      <c r="P77" s="3"/>
      <c r="Q77" s="3"/>
    </row>
    <row r="78" spans="1:17" ht="95.25" customHeight="1" x14ac:dyDescent="0.2">
      <c r="A78" s="4"/>
      <c r="B78" s="295"/>
      <c r="C78" s="299"/>
      <c r="D78" s="299"/>
      <c r="E78" s="66"/>
      <c r="F78" s="295" t="s">
        <v>126</v>
      </c>
      <c r="G78" s="299"/>
      <c r="H78" s="299"/>
      <c r="I78" s="299"/>
      <c r="J78" s="67"/>
      <c r="K78" s="67"/>
      <c r="L78" s="67"/>
      <c r="M78" s="67"/>
      <c r="N78" s="67"/>
      <c r="O78" s="67"/>
      <c r="P78" s="122"/>
      <c r="Q78" s="122"/>
    </row>
  </sheetData>
  <sheetProtection formatCells="0" formatColumns="0" formatRows="0" insertColumns="0" insertRows="0"/>
  <mergeCells count="75">
    <mergeCell ref="P1:Q1"/>
    <mergeCell ref="B28:C28"/>
    <mergeCell ref="B29:C29"/>
    <mergeCell ref="Q14:Q15"/>
    <mergeCell ref="E2:J2"/>
    <mergeCell ref="A6:C6"/>
    <mergeCell ref="F14:F15"/>
    <mergeCell ref="G14:G15"/>
    <mergeCell ref="H14:H15"/>
    <mergeCell ref="B17:C17"/>
    <mergeCell ref="B21:C21"/>
    <mergeCell ref="B24:C24"/>
    <mergeCell ref="B23:C23"/>
    <mergeCell ref="P14:P15"/>
    <mergeCell ref="L14:L15"/>
    <mergeCell ref="B18:C18"/>
    <mergeCell ref="C69:G69"/>
    <mergeCell ref="C64:G64"/>
    <mergeCell ref="C61:G61"/>
    <mergeCell ref="C67:G67"/>
    <mergeCell ref="C66:G66"/>
    <mergeCell ref="B78:D78"/>
    <mergeCell ref="F78:I78"/>
    <mergeCell ref="C55:G55"/>
    <mergeCell ref="C45:G45"/>
    <mergeCell ref="H52:I52"/>
    <mergeCell ref="C54:G54"/>
    <mergeCell ref="C51:G51"/>
    <mergeCell ref="C50:G50"/>
    <mergeCell ref="C63:G63"/>
    <mergeCell ref="C65:G65"/>
    <mergeCell ref="C49:G49"/>
    <mergeCell ref="C48:G48"/>
    <mergeCell ref="C56:G56"/>
    <mergeCell ref="C57:G57"/>
    <mergeCell ref="C58:G58"/>
    <mergeCell ref="A74:C74"/>
    <mergeCell ref="C44:G44"/>
    <mergeCell ref="P37:Q37"/>
    <mergeCell ref="C59:G59"/>
    <mergeCell ref="B34:C34"/>
    <mergeCell ref="B35:C35"/>
    <mergeCell ref="E38:J38"/>
    <mergeCell ref="A36:C36"/>
    <mergeCell ref="E39:J39"/>
    <mergeCell ref="I14:I15"/>
    <mergeCell ref="J14:J15"/>
    <mergeCell ref="K14:K15"/>
    <mergeCell ref="A75:C75"/>
    <mergeCell ref="C62:G62"/>
    <mergeCell ref="H73:P73"/>
    <mergeCell ref="C68:G68"/>
    <mergeCell ref="G71:H71"/>
    <mergeCell ref="B16:C16"/>
    <mergeCell ref="B20:C20"/>
    <mergeCell ref="B22:C22"/>
    <mergeCell ref="C60:G60"/>
    <mergeCell ref="C70:G70"/>
    <mergeCell ref="C47:G47"/>
    <mergeCell ref="C46:G46"/>
    <mergeCell ref="A1:F1"/>
    <mergeCell ref="A37:F37"/>
    <mergeCell ref="A13:D13"/>
    <mergeCell ref="D14:D15"/>
    <mergeCell ref="A5:C5"/>
    <mergeCell ref="E3:J3"/>
    <mergeCell ref="B32:C32"/>
    <mergeCell ref="E14:E15"/>
    <mergeCell ref="B33:C33"/>
    <mergeCell ref="B31:C31"/>
    <mergeCell ref="B19:C19"/>
    <mergeCell ref="B26:C26"/>
    <mergeCell ref="B27:C27"/>
    <mergeCell ref="B30:C30"/>
    <mergeCell ref="B25:C25"/>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rowBreaks count="1" manualBreakCount="1">
    <brk id="36" max="16383" man="1"/>
  </rowBreaks>
  <colBreaks count="1" manualBreakCount="1">
    <brk id="17" max="1048575" man="1"/>
  </colBreaks>
  <ignoredErrors>
    <ignoredError sqref="J44 J46:J4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164E-859A-49BB-99A1-19D978A4FC6F}">
  <sheetPr codeName="Sheet5">
    <tabColor indexed="27"/>
  </sheetPr>
  <dimension ref="A1:W29"/>
  <sheetViews>
    <sheetView zoomScale="85" zoomScaleNormal="100" zoomScaleSheetLayoutView="85" workbookViewId="0">
      <selection activeCell="U19" sqref="U19"/>
    </sheetView>
  </sheetViews>
  <sheetFormatPr defaultRowHeight="12.75" x14ac:dyDescent="0.2"/>
  <cols>
    <col min="1" max="1" width="9.7109375" bestFit="1" customWidth="1"/>
    <col min="2" max="2" width="31.140625" customWidth="1"/>
    <col min="3" max="3" width="21.28515625" customWidth="1"/>
    <col min="4" max="9" width="9.7109375" customWidth="1"/>
    <col min="10" max="10" width="9.5703125" style="148" hidden="1" customWidth="1"/>
    <col min="11" max="11" width="4.7109375" style="148" hidden="1" customWidth="1"/>
    <col min="12" max="12" width="9.5703125" style="148" hidden="1" customWidth="1"/>
    <col min="13" max="13" width="13.140625" style="148" hidden="1" customWidth="1"/>
    <col min="14" max="14" width="9.5703125" style="148" hidden="1" customWidth="1"/>
    <col min="15" max="15" width="13.140625" style="148" hidden="1" customWidth="1"/>
    <col min="16" max="16" width="9.5703125" style="148" hidden="1" customWidth="1"/>
    <col min="17" max="17" width="13.140625" style="148" hidden="1" customWidth="1"/>
    <col min="18" max="18" width="9.5703125" style="148" hidden="1" customWidth="1"/>
    <col min="19" max="19" width="4.28515625" style="148" hidden="1" customWidth="1"/>
    <col min="20" max="20" width="8.7109375" customWidth="1"/>
    <col min="21" max="21" width="10.42578125" bestFit="1" customWidth="1"/>
    <col min="23" max="23" width="7.5703125" customWidth="1"/>
  </cols>
  <sheetData>
    <row r="1" spans="1:23" ht="18" x14ac:dyDescent="0.25">
      <c r="A1" s="395" t="s">
        <v>136</v>
      </c>
      <c r="B1" s="396"/>
      <c r="C1" s="396"/>
      <c r="D1" s="396"/>
      <c r="E1" s="396"/>
      <c r="F1" s="396"/>
      <c r="G1" s="94"/>
      <c r="H1" s="94"/>
      <c r="I1" s="94"/>
      <c r="J1" s="150"/>
      <c r="K1" s="150"/>
      <c r="L1" s="150"/>
      <c r="M1" s="150"/>
      <c r="N1" s="150"/>
      <c r="O1" s="150"/>
      <c r="P1" s="150"/>
      <c r="Q1" s="150"/>
      <c r="R1" s="150"/>
      <c r="S1" s="150"/>
      <c r="T1" s="393"/>
      <c r="U1" s="394"/>
    </row>
    <row r="2" spans="1:23" ht="15" x14ac:dyDescent="0.3">
      <c r="A2" s="177"/>
      <c r="B2" s="182"/>
      <c r="C2" s="182"/>
      <c r="D2" s="182"/>
      <c r="E2" s="182"/>
      <c r="F2" s="182"/>
      <c r="G2" s="182"/>
      <c r="H2" s="182"/>
      <c r="I2" s="182"/>
      <c r="J2" s="183"/>
      <c r="K2" s="183"/>
      <c r="L2" s="183"/>
      <c r="M2" s="183"/>
      <c r="N2" s="183"/>
      <c r="O2" s="183"/>
      <c r="P2" s="183"/>
      <c r="Q2" s="183"/>
      <c r="R2" s="183"/>
      <c r="S2" s="183"/>
      <c r="T2" s="382"/>
      <c r="U2" s="383"/>
      <c r="W2" s="22"/>
    </row>
    <row r="3" spans="1:23" ht="23.25" customHeight="1" x14ac:dyDescent="0.2">
      <c r="A3" s="184"/>
      <c r="B3" s="185"/>
      <c r="C3" s="185"/>
      <c r="D3" s="384" t="s">
        <v>21</v>
      </c>
      <c r="E3" s="385"/>
      <c r="F3" s="384" t="s">
        <v>19</v>
      </c>
      <c r="G3" s="385"/>
      <c r="H3" s="384" t="s">
        <v>20</v>
      </c>
      <c r="I3" s="385"/>
      <c r="J3" s="386" t="s">
        <v>131</v>
      </c>
      <c r="K3" s="387"/>
      <c r="L3" s="386" t="s">
        <v>131</v>
      </c>
      <c r="M3" s="387"/>
      <c r="N3" s="386" t="s">
        <v>131</v>
      </c>
      <c r="O3" s="387"/>
      <c r="P3" s="386" t="s">
        <v>131</v>
      </c>
      <c r="Q3" s="387"/>
      <c r="R3" s="386" t="s">
        <v>131</v>
      </c>
      <c r="S3" s="387"/>
      <c r="T3" s="384" t="s">
        <v>23</v>
      </c>
      <c r="U3" s="391"/>
    </row>
    <row r="4" spans="1:23" ht="13.5" thickBot="1" x14ac:dyDescent="0.25">
      <c r="A4" s="290"/>
      <c r="B4" s="291"/>
      <c r="C4" s="292"/>
      <c r="D4" s="192" t="s">
        <v>44</v>
      </c>
      <c r="E4" s="186" t="s">
        <v>16</v>
      </c>
      <c r="F4" s="192" t="s">
        <v>22</v>
      </c>
      <c r="G4" s="186" t="s">
        <v>16</v>
      </c>
      <c r="H4" s="192" t="s">
        <v>22</v>
      </c>
      <c r="I4" s="186" t="s">
        <v>16</v>
      </c>
      <c r="J4" s="187" t="s">
        <v>22</v>
      </c>
      <c r="K4" s="188" t="s">
        <v>16</v>
      </c>
      <c r="L4" s="189" t="s">
        <v>22</v>
      </c>
      <c r="M4" s="188" t="s">
        <v>16</v>
      </c>
      <c r="N4" s="187" t="s">
        <v>22</v>
      </c>
      <c r="O4" s="188" t="s">
        <v>16</v>
      </c>
      <c r="P4" s="189" t="s">
        <v>22</v>
      </c>
      <c r="Q4" s="188" t="s">
        <v>16</v>
      </c>
      <c r="R4" s="189" t="s">
        <v>22</v>
      </c>
      <c r="S4" s="188" t="s">
        <v>16</v>
      </c>
      <c r="T4" s="193" t="s">
        <v>24</v>
      </c>
      <c r="U4" s="190" t="s">
        <v>25</v>
      </c>
    </row>
    <row r="5" spans="1:23" ht="16.5" thickBot="1" x14ac:dyDescent="0.3">
      <c r="A5" s="388" t="s">
        <v>176</v>
      </c>
      <c r="B5" s="389"/>
      <c r="C5" s="389"/>
      <c r="D5" s="389"/>
      <c r="E5" s="389"/>
      <c r="F5" s="389"/>
      <c r="G5" s="389"/>
      <c r="H5" s="389"/>
      <c r="I5" s="389"/>
      <c r="J5" s="389"/>
      <c r="K5" s="389"/>
      <c r="L5" s="389"/>
      <c r="M5" s="389"/>
      <c r="N5" s="389"/>
      <c r="O5" s="389"/>
      <c r="P5" s="389"/>
      <c r="Q5" s="389"/>
      <c r="R5" s="389"/>
      <c r="S5" s="389"/>
      <c r="T5" s="389"/>
      <c r="U5" s="390"/>
    </row>
    <row r="6" spans="1:23" x14ac:dyDescent="0.2">
      <c r="A6" s="213" t="s">
        <v>158</v>
      </c>
      <c r="B6" s="354" t="s">
        <v>183</v>
      </c>
      <c r="C6" s="353"/>
      <c r="D6" s="229">
        <f>'A. PROJECT Primary'!P17</f>
        <v>0</v>
      </c>
      <c r="E6" s="230">
        <f>'A. PROJECT Primary'!Q17</f>
        <v>0</v>
      </c>
      <c r="F6" s="241">
        <f>'A.1 SUB 1'!P17</f>
        <v>0</v>
      </c>
      <c r="G6" s="230">
        <f>'A.1 SUB 1'!Q17</f>
        <v>0</v>
      </c>
      <c r="H6" s="240">
        <f>'A.2 SUB 2'!P17</f>
        <v>0</v>
      </c>
      <c r="I6" s="228">
        <f>'A.2 SUB 2'!Q17</f>
        <v>0</v>
      </c>
      <c r="J6" s="225"/>
      <c r="K6" s="225"/>
      <c r="L6" s="225"/>
      <c r="M6" s="225"/>
      <c r="N6" s="225"/>
      <c r="O6" s="225"/>
      <c r="P6" s="225"/>
      <c r="Q6" s="225"/>
      <c r="R6" s="225"/>
      <c r="S6" s="225"/>
      <c r="T6" s="272">
        <f t="shared" ref="T6:T7" si="0">D6+F6+H6+J6+L6+N6+P6+R6</f>
        <v>0</v>
      </c>
      <c r="U6" s="243">
        <f t="shared" ref="U6:U7" si="1">E6+G6+I6+K6+M6+O6+Q6+S6</f>
        <v>0</v>
      </c>
    </row>
    <row r="7" spans="1:23" ht="13.5" thickBot="1" x14ac:dyDescent="0.25">
      <c r="A7" s="210"/>
      <c r="B7" s="348" t="s">
        <v>159</v>
      </c>
      <c r="C7" s="349"/>
      <c r="D7" s="231">
        <f t="shared" ref="D7:I7" si="2">D6</f>
        <v>0</v>
      </c>
      <c r="E7" s="232">
        <f t="shared" si="2"/>
        <v>0</v>
      </c>
      <c r="F7" s="238">
        <f t="shared" si="2"/>
        <v>0</v>
      </c>
      <c r="G7" s="232">
        <f t="shared" si="2"/>
        <v>0</v>
      </c>
      <c r="H7" s="238">
        <f t="shared" si="2"/>
        <v>0</v>
      </c>
      <c r="I7" s="232">
        <f t="shared" si="2"/>
        <v>0</v>
      </c>
      <c r="J7" s="223"/>
      <c r="K7" s="223"/>
      <c r="L7" s="223"/>
      <c r="M7" s="223"/>
      <c r="N7" s="223"/>
      <c r="O7" s="223"/>
      <c r="P7" s="223"/>
      <c r="Q7" s="223"/>
      <c r="R7" s="223"/>
      <c r="S7" s="223"/>
      <c r="T7" s="244">
        <f t="shared" si="0"/>
        <v>0</v>
      </c>
      <c r="U7" s="191">
        <f t="shared" si="1"/>
        <v>0</v>
      </c>
    </row>
    <row r="8" spans="1:23" s="11" customFormat="1" x14ac:dyDescent="0.2">
      <c r="A8" s="213" t="s">
        <v>160</v>
      </c>
      <c r="B8" s="354" t="str">
        <f>'A. PROJECT Primary'!B18</f>
        <v>Documentation of Pre-Construction Conditions</v>
      </c>
      <c r="C8" s="353"/>
      <c r="D8" s="229">
        <f>'A. PROJECT Primary'!P19</f>
        <v>0</v>
      </c>
      <c r="E8" s="230">
        <f>'A. PROJECT Primary'!Q19</f>
        <v>0</v>
      </c>
      <c r="F8" s="241">
        <f>'A.1 SUB 1'!P19</f>
        <v>0</v>
      </c>
      <c r="G8" s="230">
        <f>'A.1 SUB 1'!Q19</f>
        <v>0</v>
      </c>
      <c r="H8" s="240">
        <f>'A.2 SUB 2'!P19</f>
        <v>0</v>
      </c>
      <c r="I8" s="228">
        <f>'A.2 SUB 2'!Q19</f>
        <v>0</v>
      </c>
      <c r="J8" s="225"/>
      <c r="K8" s="225"/>
      <c r="L8" s="225"/>
      <c r="M8" s="225"/>
      <c r="N8" s="225"/>
      <c r="O8" s="225"/>
      <c r="P8" s="225"/>
      <c r="Q8" s="225"/>
      <c r="R8" s="225"/>
      <c r="S8" s="225"/>
      <c r="T8" s="272">
        <f t="shared" ref="T8:U11" si="3">D8+F8+H8+J8+L8+N8+P8+R8</f>
        <v>0</v>
      </c>
      <c r="U8" s="243">
        <f t="shared" si="3"/>
        <v>0</v>
      </c>
    </row>
    <row r="9" spans="1:23" ht="13.5" thickBot="1" x14ac:dyDescent="0.25">
      <c r="A9" s="210"/>
      <c r="B9" s="348" t="s">
        <v>162</v>
      </c>
      <c r="C9" s="349"/>
      <c r="D9" s="231">
        <f t="shared" ref="D9:I9" si="4">D8</f>
        <v>0</v>
      </c>
      <c r="E9" s="232">
        <f t="shared" si="4"/>
        <v>0</v>
      </c>
      <c r="F9" s="238">
        <f t="shared" si="4"/>
        <v>0</v>
      </c>
      <c r="G9" s="232">
        <f t="shared" si="4"/>
        <v>0</v>
      </c>
      <c r="H9" s="238">
        <f t="shared" si="4"/>
        <v>0</v>
      </c>
      <c r="I9" s="232">
        <f t="shared" si="4"/>
        <v>0</v>
      </c>
      <c r="J9" s="223"/>
      <c r="K9" s="223"/>
      <c r="L9" s="223"/>
      <c r="M9" s="223"/>
      <c r="N9" s="223"/>
      <c r="O9" s="223"/>
      <c r="P9" s="223"/>
      <c r="Q9" s="223"/>
      <c r="R9" s="223"/>
      <c r="S9" s="223"/>
      <c r="T9" s="244">
        <f t="shared" si="3"/>
        <v>0</v>
      </c>
      <c r="U9" s="191">
        <f t="shared" si="3"/>
        <v>0</v>
      </c>
    </row>
    <row r="10" spans="1:23" x14ac:dyDescent="0.2">
      <c r="A10" s="212" t="s">
        <v>163</v>
      </c>
      <c r="B10" s="352" t="s">
        <v>192</v>
      </c>
      <c r="C10" s="353"/>
      <c r="D10" s="229">
        <f>'A. PROJECT Primary'!P21</f>
        <v>0</v>
      </c>
      <c r="E10" s="230">
        <f>'A. PROJECT Primary'!Q21</f>
        <v>0</v>
      </c>
      <c r="F10" s="237">
        <f>'A.1 SUB 1'!P21</f>
        <v>0</v>
      </c>
      <c r="G10" s="239">
        <f>'A.1 SUB 1'!Q21</f>
        <v>0</v>
      </c>
      <c r="H10" s="236">
        <f>'A.2 SUB 2'!P21</f>
        <v>0</v>
      </c>
      <c r="I10" s="228">
        <f>'A.2 SUB 2'!Q21</f>
        <v>0</v>
      </c>
      <c r="J10" s="226"/>
      <c r="K10" s="226"/>
      <c r="L10" s="226"/>
      <c r="M10" s="226"/>
      <c r="N10" s="226"/>
      <c r="O10" s="226"/>
      <c r="P10" s="226"/>
      <c r="Q10" s="226"/>
      <c r="R10" s="226"/>
      <c r="S10" s="226"/>
      <c r="T10" s="242">
        <f t="shared" si="3"/>
        <v>0</v>
      </c>
      <c r="U10" s="243">
        <f t="shared" si="3"/>
        <v>0</v>
      </c>
    </row>
    <row r="11" spans="1:23" ht="13.5" thickBot="1" x14ac:dyDescent="0.25">
      <c r="A11" s="210"/>
      <c r="B11" s="348" t="s">
        <v>175</v>
      </c>
      <c r="C11" s="349"/>
      <c r="D11" s="231">
        <f t="shared" ref="D11:I11" si="5">SUM(D10)</f>
        <v>0</v>
      </c>
      <c r="E11" s="232">
        <f t="shared" si="5"/>
        <v>0</v>
      </c>
      <c r="F11" s="238">
        <f t="shared" si="5"/>
        <v>0</v>
      </c>
      <c r="G11" s="232">
        <f t="shared" si="5"/>
        <v>0</v>
      </c>
      <c r="H11" s="238">
        <f t="shared" si="5"/>
        <v>0</v>
      </c>
      <c r="I11" s="232">
        <f t="shared" si="5"/>
        <v>0</v>
      </c>
      <c r="J11" s="223"/>
      <c r="K11" s="223"/>
      <c r="L11" s="223"/>
      <c r="M11" s="223"/>
      <c r="N11" s="223"/>
      <c r="O11" s="223"/>
      <c r="P11" s="223"/>
      <c r="Q11" s="223"/>
      <c r="R11" s="223"/>
      <c r="S11" s="223"/>
      <c r="T11" s="244">
        <f t="shared" si="3"/>
        <v>0</v>
      </c>
      <c r="U11" s="191">
        <f t="shared" si="3"/>
        <v>0</v>
      </c>
    </row>
    <row r="12" spans="1:23" x14ac:dyDescent="0.2">
      <c r="A12" s="213" t="str">
        <f>'A. PROJECT Primary'!A22</f>
        <v>Task 4.0</v>
      </c>
      <c r="B12" s="354" t="str">
        <f>'A. PROJECT Primary'!B22:C22</f>
        <v>Submittals &amp; Clarifications</v>
      </c>
      <c r="C12" s="392"/>
      <c r="D12" s="273">
        <f>'A. PROJECT Primary'!P23</f>
        <v>0</v>
      </c>
      <c r="E12" s="274">
        <f>'A. PROJECT Primary'!Q23</f>
        <v>0</v>
      </c>
      <c r="F12" s="275">
        <f>'A.1 SUB 1'!P23</f>
        <v>0</v>
      </c>
      <c r="G12" s="274">
        <f>'A.1 SUB 1'!Q23</f>
        <v>0</v>
      </c>
      <c r="H12" s="275">
        <f>'A.2 SUB 2'!P23</f>
        <v>0</v>
      </c>
      <c r="I12" s="274">
        <f>'A.2 SUB 2'!Q23</f>
        <v>0</v>
      </c>
      <c r="J12" s="276"/>
      <c r="K12" s="276"/>
      <c r="L12" s="276"/>
      <c r="M12" s="276"/>
      <c r="N12" s="276"/>
      <c r="O12" s="276"/>
      <c r="P12" s="276"/>
      <c r="Q12" s="276"/>
      <c r="R12" s="276"/>
      <c r="S12" s="276"/>
      <c r="T12" s="277">
        <f t="shared" ref="T12:U15" si="6">D12+F12+H12+J12+L12+N12+P12+R12</f>
        <v>0</v>
      </c>
      <c r="U12" s="278">
        <f t="shared" si="6"/>
        <v>0</v>
      </c>
    </row>
    <row r="13" spans="1:23" ht="13.5" thickBot="1" x14ac:dyDescent="0.25">
      <c r="A13" s="210"/>
      <c r="B13" s="348" t="s">
        <v>175</v>
      </c>
      <c r="C13" s="349"/>
      <c r="D13" s="231">
        <f t="shared" ref="D13:I13" si="7">SUM(D12:D12)</f>
        <v>0</v>
      </c>
      <c r="E13" s="232">
        <f t="shared" si="7"/>
        <v>0</v>
      </c>
      <c r="F13" s="238">
        <f t="shared" si="7"/>
        <v>0</v>
      </c>
      <c r="G13" s="232">
        <f t="shared" si="7"/>
        <v>0</v>
      </c>
      <c r="H13" s="238">
        <f t="shared" si="7"/>
        <v>0</v>
      </c>
      <c r="I13" s="232">
        <f t="shared" si="7"/>
        <v>0</v>
      </c>
      <c r="J13" s="223"/>
      <c r="K13" s="223"/>
      <c r="L13" s="223"/>
      <c r="M13" s="223"/>
      <c r="N13" s="223"/>
      <c r="O13" s="223"/>
      <c r="P13" s="223"/>
      <c r="Q13" s="223"/>
      <c r="R13" s="223"/>
      <c r="S13" s="223"/>
      <c r="T13" s="244">
        <f t="shared" si="6"/>
        <v>0</v>
      </c>
      <c r="U13" s="191">
        <f t="shared" si="6"/>
        <v>0</v>
      </c>
    </row>
    <row r="14" spans="1:23" ht="23.25" customHeight="1" x14ac:dyDescent="0.2">
      <c r="A14" s="212" t="s">
        <v>166</v>
      </c>
      <c r="B14" s="352" t="str">
        <f>'A. PROJECT Primary'!B24:C24</f>
        <v>Construction Inspections, Monitoring and Progres Payment Vouchers</v>
      </c>
      <c r="C14" s="353"/>
      <c r="D14" s="229">
        <f>'A. PROJECT Primary'!P25</f>
        <v>0</v>
      </c>
      <c r="E14" s="230">
        <f>'A. PROJECT Primary'!Q25</f>
        <v>0</v>
      </c>
      <c r="F14" s="237">
        <f>'A.1 SUB 1'!P25</f>
        <v>0</v>
      </c>
      <c r="G14" s="239">
        <f>'A.1 SUB 1'!Q25</f>
        <v>0</v>
      </c>
      <c r="H14" s="236">
        <f>'A.2 SUB 2'!P25</f>
        <v>0</v>
      </c>
      <c r="I14" s="228">
        <f>'A.2 SUB 2'!Q25</f>
        <v>0</v>
      </c>
      <c r="J14" s="226"/>
      <c r="K14" s="226"/>
      <c r="L14" s="226"/>
      <c r="M14" s="226"/>
      <c r="N14" s="226"/>
      <c r="O14" s="226"/>
      <c r="P14" s="226"/>
      <c r="Q14" s="226"/>
      <c r="R14" s="226"/>
      <c r="S14" s="226"/>
      <c r="T14" s="242">
        <f t="shared" si="6"/>
        <v>0</v>
      </c>
      <c r="U14" s="243">
        <f t="shared" si="6"/>
        <v>0</v>
      </c>
    </row>
    <row r="15" spans="1:23" ht="13.5" thickBot="1" x14ac:dyDescent="0.25">
      <c r="A15" s="210"/>
      <c r="B15" s="348" t="s">
        <v>165</v>
      </c>
      <c r="C15" s="349"/>
      <c r="D15" s="231">
        <f>D14</f>
        <v>0</v>
      </c>
      <c r="E15" s="232">
        <f>E14</f>
        <v>0</v>
      </c>
      <c r="F15" s="238">
        <f>SUM(F14)</f>
        <v>0</v>
      </c>
      <c r="G15" s="232">
        <f>SUM(G14)</f>
        <v>0</v>
      </c>
      <c r="H15" s="238">
        <f>SUM(H14)</f>
        <v>0</v>
      </c>
      <c r="I15" s="232">
        <f>SUM(I14)</f>
        <v>0</v>
      </c>
      <c r="J15" s="223"/>
      <c r="K15" s="223"/>
      <c r="L15" s="223"/>
      <c r="M15" s="223"/>
      <c r="N15" s="223"/>
      <c r="O15" s="223"/>
      <c r="P15" s="223"/>
      <c r="Q15" s="223"/>
      <c r="R15" s="223"/>
      <c r="S15" s="223"/>
      <c r="T15" s="244">
        <f t="shared" si="6"/>
        <v>0</v>
      </c>
      <c r="U15" s="191">
        <f t="shared" si="6"/>
        <v>0</v>
      </c>
    </row>
    <row r="16" spans="1:23" x14ac:dyDescent="0.2">
      <c r="A16" s="212" t="s">
        <v>168</v>
      </c>
      <c r="B16" s="352" t="str">
        <f>'A. PROJECT Primary'!B26:C26</f>
        <v>Material Sampling &amp; Testings</v>
      </c>
      <c r="C16" s="353"/>
      <c r="D16" s="229">
        <f>'A. PROJECT Primary'!P27</f>
        <v>0</v>
      </c>
      <c r="E16" s="230">
        <f>'A. PROJECT Primary'!Q27</f>
        <v>0</v>
      </c>
      <c r="F16" s="237">
        <f>'A.1 SUB 1'!P27</f>
        <v>0</v>
      </c>
      <c r="G16" s="239">
        <f>'A.1 SUB 1'!Q27</f>
        <v>0</v>
      </c>
      <c r="H16" s="236">
        <f>'A.2 SUB 2'!P27</f>
        <v>0</v>
      </c>
      <c r="I16" s="228">
        <f>'A.2 SUB 2'!Q27</f>
        <v>0</v>
      </c>
      <c r="J16" s="226"/>
      <c r="K16" s="226"/>
      <c r="L16" s="226"/>
      <c r="M16" s="226"/>
      <c r="N16" s="226"/>
      <c r="O16" s="226"/>
      <c r="P16" s="226"/>
      <c r="Q16" s="226"/>
      <c r="R16" s="226"/>
      <c r="S16" s="226"/>
      <c r="T16" s="242">
        <f t="shared" ref="T16:T17" si="8">D16+F16+H16+J16+L16+N16+P16+R16</f>
        <v>0</v>
      </c>
      <c r="U16" s="243">
        <f t="shared" ref="U16:U17" si="9">E16+G16+I16+K16+M16+O16+Q16+S16</f>
        <v>0</v>
      </c>
    </row>
    <row r="17" spans="1:21" ht="13.5" thickBot="1" x14ac:dyDescent="0.25">
      <c r="A17" s="210"/>
      <c r="B17" s="348" t="s">
        <v>165</v>
      </c>
      <c r="C17" s="349"/>
      <c r="D17" s="231">
        <f>D16</f>
        <v>0</v>
      </c>
      <c r="E17" s="232">
        <f>E16</f>
        <v>0</v>
      </c>
      <c r="F17" s="238">
        <f>SUM(F16)</f>
        <v>0</v>
      </c>
      <c r="G17" s="232">
        <f>SUM(G16)</f>
        <v>0</v>
      </c>
      <c r="H17" s="238">
        <f>SUM(H16)</f>
        <v>0</v>
      </c>
      <c r="I17" s="232">
        <f>SUM(I16)</f>
        <v>0</v>
      </c>
      <c r="J17" s="223"/>
      <c r="K17" s="223"/>
      <c r="L17" s="223"/>
      <c r="M17" s="223"/>
      <c r="N17" s="223"/>
      <c r="O17" s="223"/>
      <c r="P17" s="223"/>
      <c r="Q17" s="223"/>
      <c r="R17" s="223"/>
      <c r="S17" s="223"/>
      <c r="T17" s="244">
        <f t="shared" si="8"/>
        <v>0</v>
      </c>
      <c r="U17" s="191">
        <f t="shared" si="9"/>
        <v>0</v>
      </c>
    </row>
    <row r="18" spans="1:21" x14ac:dyDescent="0.2">
      <c r="A18" s="208" t="s">
        <v>170</v>
      </c>
      <c r="B18" s="344" t="str">
        <f>'A. PROJECT Primary'!B28</f>
        <v xml:space="preserve">Public Outreach </v>
      </c>
      <c r="C18" s="345"/>
      <c r="D18" s="229">
        <f>'A. PROJECT Primary'!P29</f>
        <v>0</v>
      </c>
      <c r="E18" s="230">
        <f>'A. PROJECT Primary'!Q29</f>
        <v>0</v>
      </c>
      <c r="F18" s="237">
        <f>'A.1 SUB 1'!P29</f>
        <v>0</v>
      </c>
      <c r="G18" s="246">
        <f>'A.1 SUB 1'!Q29</f>
        <v>0</v>
      </c>
      <c r="H18" s="236">
        <f>'A.2 SUB 2'!P29</f>
        <v>0</v>
      </c>
      <c r="I18" s="228">
        <f>'A.2 SUB 2'!Q29</f>
        <v>0</v>
      </c>
      <c r="J18" s="226"/>
      <c r="K18" s="226"/>
      <c r="L18" s="226"/>
      <c r="M18" s="226"/>
      <c r="N18" s="226"/>
      <c r="O18" s="226"/>
      <c r="P18" s="226"/>
      <c r="Q18" s="226"/>
      <c r="R18" s="226"/>
      <c r="S18" s="226"/>
      <c r="T18" s="242">
        <f t="shared" ref="T18:T19" si="10">D18+F18+H18+J18+L18+N18+P18+R18</f>
        <v>0</v>
      </c>
      <c r="U18" s="243">
        <f t="shared" ref="U18" si="11">E18+G18+I18+K18+M18+O18+Q18+S18</f>
        <v>0</v>
      </c>
    </row>
    <row r="19" spans="1:21" ht="13.5" thickBot="1" x14ac:dyDescent="0.25">
      <c r="A19" s="235"/>
      <c r="B19" s="350" t="s">
        <v>167</v>
      </c>
      <c r="C19" s="351"/>
      <c r="D19" s="231">
        <f>D18</f>
        <v>0</v>
      </c>
      <c r="E19" s="232">
        <f>E18</f>
        <v>0</v>
      </c>
      <c r="F19" s="238">
        <f>SUM(F18)</f>
        <v>0</v>
      </c>
      <c r="G19" s="232">
        <f>SUM(G18)</f>
        <v>0</v>
      </c>
      <c r="H19" s="231">
        <f>SUM(H18)</f>
        <v>0</v>
      </c>
      <c r="I19" s="232">
        <f>SUM(I18)</f>
        <v>0</v>
      </c>
      <c r="J19" s="223"/>
      <c r="K19" s="223"/>
      <c r="L19" s="223"/>
      <c r="M19" s="223"/>
      <c r="N19" s="223"/>
      <c r="O19" s="223"/>
      <c r="P19" s="223"/>
      <c r="Q19" s="223"/>
      <c r="R19" s="223"/>
      <c r="S19" s="223"/>
      <c r="T19" s="244">
        <f t="shared" si="10"/>
        <v>0</v>
      </c>
      <c r="U19" s="191">
        <f>E19+G19+I19+K19+M19+O19+Q19+S19</f>
        <v>0</v>
      </c>
    </row>
    <row r="20" spans="1:21" x14ac:dyDescent="0.2">
      <c r="A20" s="208" t="s">
        <v>185</v>
      </c>
      <c r="B20" s="344" t="str">
        <f>'A. PROJECT Primary'!B30</f>
        <v>Labor Compliance</v>
      </c>
      <c r="C20" s="345"/>
      <c r="D20" s="229">
        <f>'A. PROJECT Primary'!P31</f>
        <v>0</v>
      </c>
      <c r="E20" s="230">
        <f>'A. PROJECT Primary'!Q31</f>
        <v>0</v>
      </c>
      <c r="F20" s="237">
        <f>'A.1 SUB 1'!P31</f>
        <v>0</v>
      </c>
      <c r="G20" s="246">
        <f>'A.1 SUB 1'!Q31</f>
        <v>0</v>
      </c>
      <c r="H20" s="236">
        <f>'A.2 SUB 2'!P31</f>
        <v>0</v>
      </c>
      <c r="I20" s="228">
        <f>'A.2 SUB 2'!Q31</f>
        <v>0</v>
      </c>
      <c r="J20" s="226"/>
      <c r="K20" s="226"/>
      <c r="L20" s="226"/>
      <c r="M20" s="226"/>
      <c r="N20" s="226"/>
      <c r="O20" s="226"/>
      <c r="P20" s="226"/>
      <c r="Q20" s="226"/>
      <c r="R20" s="226"/>
      <c r="S20" s="226"/>
      <c r="T20" s="242">
        <f t="shared" ref="T20:T21" si="12">D20+F20+H20+J20+L20+N20+P20+R20</f>
        <v>0</v>
      </c>
      <c r="U20" s="243">
        <f t="shared" ref="U20:U21" si="13">E20+G20+I20+K20+M20+O20+Q20+S20</f>
        <v>0</v>
      </c>
    </row>
    <row r="21" spans="1:21" ht="13.5" thickBot="1" x14ac:dyDescent="0.25">
      <c r="A21" s="235"/>
      <c r="B21" s="350" t="s">
        <v>167</v>
      </c>
      <c r="C21" s="351"/>
      <c r="D21" s="231">
        <f>D20</f>
        <v>0</v>
      </c>
      <c r="E21" s="232">
        <f>E20</f>
        <v>0</v>
      </c>
      <c r="F21" s="238">
        <f>SUM(F20)</f>
        <v>0</v>
      </c>
      <c r="G21" s="232">
        <f>SUM(G20)</f>
        <v>0</v>
      </c>
      <c r="H21" s="231">
        <f>SUM(H20)</f>
        <v>0</v>
      </c>
      <c r="I21" s="232">
        <f>SUM(I20)</f>
        <v>0</v>
      </c>
      <c r="J21" s="223"/>
      <c r="K21" s="223"/>
      <c r="L21" s="223"/>
      <c r="M21" s="223"/>
      <c r="N21" s="223"/>
      <c r="O21" s="223"/>
      <c r="P21" s="223"/>
      <c r="Q21" s="223"/>
      <c r="R21" s="223"/>
      <c r="S21" s="223"/>
      <c r="T21" s="244">
        <f t="shared" si="12"/>
        <v>0</v>
      </c>
      <c r="U21" s="191">
        <f t="shared" si="13"/>
        <v>0</v>
      </c>
    </row>
    <row r="22" spans="1:21" x14ac:dyDescent="0.2">
      <c r="A22" s="208" t="s">
        <v>188</v>
      </c>
      <c r="B22" s="344" t="s">
        <v>173</v>
      </c>
      <c r="C22" s="345"/>
      <c r="D22" s="229">
        <f>'A. PROJECT Primary'!P33</f>
        <v>0</v>
      </c>
      <c r="E22" s="230">
        <f>'A. PROJECT Primary'!Q33</f>
        <v>0</v>
      </c>
      <c r="F22" s="237">
        <f>'A.1 SUB 1'!P33</f>
        <v>0</v>
      </c>
      <c r="G22" s="246">
        <f>'A.1 SUB 1'!Q33</f>
        <v>0</v>
      </c>
      <c r="H22" s="236">
        <f>'A.2 SUB 2'!P33</f>
        <v>0</v>
      </c>
      <c r="I22" s="228">
        <f>'A.2 SUB 2'!Q33</f>
        <v>0</v>
      </c>
      <c r="J22" s="226"/>
      <c r="K22" s="226"/>
      <c r="L22" s="226"/>
      <c r="M22" s="226"/>
      <c r="N22" s="226"/>
      <c r="O22" s="226"/>
      <c r="P22" s="226"/>
      <c r="Q22" s="226"/>
      <c r="R22" s="226"/>
      <c r="S22" s="226"/>
      <c r="T22" s="242">
        <f>D22+F22+G22</f>
        <v>0</v>
      </c>
      <c r="U22" s="243">
        <f>E22+G22+I22</f>
        <v>0</v>
      </c>
    </row>
    <row r="23" spans="1:21" ht="13.5" thickBot="1" x14ac:dyDescent="0.25">
      <c r="A23" s="235"/>
      <c r="B23" s="350" t="s">
        <v>169</v>
      </c>
      <c r="C23" s="351"/>
      <c r="D23" s="231">
        <f t="shared" ref="D23:I23" si="14">SUM(D22)</f>
        <v>0</v>
      </c>
      <c r="E23" s="232">
        <f t="shared" si="14"/>
        <v>0</v>
      </c>
      <c r="F23" s="238">
        <f t="shared" si="14"/>
        <v>0</v>
      </c>
      <c r="G23" s="232">
        <f t="shared" si="14"/>
        <v>0</v>
      </c>
      <c r="H23" s="231">
        <f t="shared" si="14"/>
        <v>0</v>
      </c>
      <c r="I23" s="232">
        <f t="shared" si="14"/>
        <v>0</v>
      </c>
      <c r="J23" s="223"/>
      <c r="K23" s="223"/>
      <c r="L23" s="223"/>
      <c r="M23" s="223"/>
      <c r="N23" s="223"/>
      <c r="O23" s="223"/>
      <c r="P23" s="223"/>
      <c r="Q23" s="223"/>
      <c r="R23" s="223"/>
      <c r="S23" s="223"/>
      <c r="T23" s="244">
        <f>D23+F23+H23</f>
        <v>0</v>
      </c>
      <c r="U23" s="191">
        <f>E23+G23+I23</f>
        <v>0</v>
      </c>
    </row>
    <row r="24" spans="1:21" x14ac:dyDescent="0.2">
      <c r="A24" s="213" t="s">
        <v>190</v>
      </c>
      <c r="B24" s="354" t="s">
        <v>174</v>
      </c>
      <c r="C24" s="353"/>
      <c r="D24" s="229">
        <f>'A. PROJECT Primary'!P34</f>
        <v>0</v>
      </c>
      <c r="E24" s="230">
        <f>'A. PROJECT Primary'!Q34</f>
        <v>0</v>
      </c>
      <c r="F24" s="237">
        <f>'A.1 SUB 1'!P34</f>
        <v>0</v>
      </c>
      <c r="G24" s="230">
        <f>'A.1 SUB 1'!Q34</f>
        <v>0</v>
      </c>
      <c r="H24" s="236">
        <f>'A.2 SUB 2'!P34</f>
        <v>0</v>
      </c>
      <c r="I24" s="228">
        <f>'A.2 SUB 2'!Q34</f>
        <v>0</v>
      </c>
      <c r="J24" s="226"/>
      <c r="K24" s="226"/>
      <c r="L24" s="226"/>
      <c r="M24" s="226"/>
      <c r="N24" s="226"/>
      <c r="O24" s="226"/>
      <c r="P24" s="226"/>
      <c r="Q24" s="226"/>
      <c r="R24" s="226"/>
      <c r="S24" s="226"/>
      <c r="T24" s="242">
        <f>D24+F24+H24+J24+L24+N24+P24+R24</f>
        <v>0</v>
      </c>
      <c r="U24" s="243">
        <f>E24+G24+I24+K24+M24+O24+Q24+S24</f>
        <v>0</v>
      </c>
    </row>
    <row r="25" spans="1:21" ht="13.5" thickBot="1" x14ac:dyDescent="0.25">
      <c r="A25" s="210"/>
      <c r="B25" s="348" t="s">
        <v>172</v>
      </c>
      <c r="C25" s="349"/>
      <c r="D25" s="233">
        <f t="shared" ref="D25:I25" si="15">D24</f>
        <v>0</v>
      </c>
      <c r="E25" s="245">
        <f t="shared" si="15"/>
        <v>0</v>
      </c>
      <c r="F25" s="238">
        <f t="shared" si="15"/>
        <v>0</v>
      </c>
      <c r="G25" s="245">
        <f t="shared" si="15"/>
        <v>0</v>
      </c>
      <c r="H25" s="233">
        <f t="shared" si="15"/>
        <v>0</v>
      </c>
      <c r="I25" s="234">
        <f t="shared" si="15"/>
        <v>0</v>
      </c>
      <c r="J25" s="227">
        <f>SUM(H25:I25)</f>
        <v>0</v>
      </c>
      <c r="K25" s="227"/>
      <c r="L25" s="227"/>
      <c r="M25" s="227"/>
      <c r="N25" s="227"/>
      <c r="O25" s="227"/>
      <c r="P25" s="227"/>
      <c r="Q25" s="227"/>
      <c r="R25" s="227"/>
      <c r="S25" s="227"/>
      <c r="T25" s="244">
        <f>D25+F25+H25+J25+L25+N25+P25+R25</f>
        <v>0</v>
      </c>
      <c r="U25" s="191">
        <f>E25+G25+I25+K25+M25+O25+Q25+S25</f>
        <v>0</v>
      </c>
    </row>
    <row r="26" spans="1:21" ht="13.5" customHeight="1" thickBot="1" x14ac:dyDescent="0.25">
      <c r="A26" s="397" t="s">
        <v>179</v>
      </c>
      <c r="B26" s="398"/>
      <c r="C26" s="399"/>
      <c r="D26" s="279">
        <f>D25+D23+D13+D15+D19+D11+D9+D7+D16+D21</f>
        <v>0</v>
      </c>
      <c r="E26" s="280">
        <f>E25+E23+E13+E15+E19+E11+E9+E7+E16+E21</f>
        <v>0</v>
      </c>
      <c r="F26" s="279">
        <f t="shared" ref="F26:T26" si="16">F25+F23+F13+F15+F19+F11+F9+F7+F16+F21</f>
        <v>0</v>
      </c>
      <c r="G26" s="280">
        <f t="shared" si="16"/>
        <v>0</v>
      </c>
      <c r="H26" s="279">
        <f t="shared" si="16"/>
        <v>0</v>
      </c>
      <c r="I26" s="280">
        <f t="shared" si="16"/>
        <v>0</v>
      </c>
      <c r="J26" s="281">
        <f t="shared" si="16"/>
        <v>0</v>
      </c>
      <c r="K26" s="281">
        <f t="shared" si="16"/>
        <v>0</v>
      </c>
      <c r="L26" s="281">
        <f t="shared" si="16"/>
        <v>0</v>
      </c>
      <c r="M26" s="281">
        <f t="shared" si="16"/>
        <v>0</v>
      </c>
      <c r="N26" s="281">
        <f t="shared" si="16"/>
        <v>0</v>
      </c>
      <c r="O26" s="281">
        <f t="shared" si="16"/>
        <v>0</v>
      </c>
      <c r="P26" s="281">
        <f t="shared" si="16"/>
        <v>0</v>
      </c>
      <c r="Q26" s="281">
        <f t="shared" si="16"/>
        <v>0</v>
      </c>
      <c r="R26" s="281">
        <f t="shared" si="16"/>
        <v>0</v>
      </c>
      <c r="S26" s="281">
        <f t="shared" si="16"/>
        <v>0</v>
      </c>
      <c r="T26" s="293">
        <f t="shared" si="16"/>
        <v>0</v>
      </c>
      <c r="U26" s="282">
        <f>U25+U23+U13+U15+U19+U11+U9+U7+U16+U21</f>
        <v>0</v>
      </c>
    </row>
    <row r="27" spans="1:21" ht="13.5" customHeight="1" thickBot="1" x14ac:dyDescent="0.25">
      <c r="A27" s="397" t="s">
        <v>180</v>
      </c>
      <c r="B27" s="398"/>
      <c r="C27" s="399"/>
      <c r="D27" s="283"/>
      <c r="E27" s="284">
        <f>'A. PROJECT Primary'!Q73</f>
        <v>0</v>
      </c>
      <c r="F27" s="279"/>
      <c r="G27" s="287">
        <f>'A.1 SUB 1'!Q73</f>
        <v>0</v>
      </c>
      <c r="H27" s="283"/>
      <c r="I27" s="287">
        <f>'A.2 SUB 2'!Q73</f>
        <v>0</v>
      </c>
      <c r="J27" s="285"/>
      <c r="K27" s="285"/>
      <c r="L27" s="285"/>
      <c r="M27" s="285"/>
      <c r="N27" s="285"/>
      <c r="O27" s="285"/>
      <c r="P27" s="285"/>
      <c r="Q27" s="285"/>
      <c r="R27" s="285"/>
      <c r="S27" s="285"/>
      <c r="T27" s="283"/>
      <c r="U27" s="286">
        <f>E27+G27+I27</f>
        <v>0</v>
      </c>
    </row>
    <row r="28" spans="1:21" ht="13.5" customHeight="1" thickBot="1" x14ac:dyDescent="0.25">
      <c r="A28" s="397" t="s">
        <v>181</v>
      </c>
      <c r="B28" s="398"/>
      <c r="C28" s="398"/>
      <c r="D28" s="283"/>
      <c r="E28" s="284">
        <f>E27+E26</f>
        <v>0</v>
      </c>
      <c r="F28" s="279"/>
      <c r="G28" s="287">
        <f>G27+G26</f>
        <v>0</v>
      </c>
      <c r="H28" s="283"/>
      <c r="I28" s="284">
        <f>I27+I26</f>
        <v>0</v>
      </c>
      <c r="J28" s="285"/>
      <c r="K28" s="285"/>
      <c r="L28" s="285"/>
      <c r="M28" s="285"/>
      <c r="N28" s="285"/>
      <c r="O28" s="285"/>
      <c r="P28" s="285"/>
      <c r="Q28" s="285"/>
      <c r="R28" s="285"/>
      <c r="S28" s="285"/>
      <c r="T28" s="279"/>
      <c r="U28" s="286">
        <f>U27+U26</f>
        <v>0</v>
      </c>
    </row>
    <row r="29" spans="1:21" ht="13.5" thickBot="1" x14ac:dyDescent="0.25">
      <c r="A29" s="400">
        <f ca="1">TODAY()</f>
        <v>45943</v>
      </c>
      <c r="B29" s="401"/>
      <c r="C29" s="401"/>
      <c r="D29" s="178"/>
      <c r="E29" s="178"/>
      <c r="F29" s="178"/>
      <c r="G29" s="178"/>
      <c r="H29" s="178"/>
      <c r="I29" s="178"/>
      <c r="J29" s="223"/>
      <c r="K29" s="223"/>
      <c r="L29" s="223"/>
      <c r="M29" s="223"/>
      <c r="N29" s="223"/>
      <c r="O29" s="223"/>
      <c r="P29" s="223"/>
      <c r="Q29" s="223"/>
      <c r="R29" s="223"/>
      <c r="S29" s="223"/>
      <c r="T29" s="178"/>
      <c r="U29" s="224"/>
    </row>
  </sheetData>
  <sheetProtection formatCells="0" formatColumns="0" formatRows="0" insertColumns="0" insertRows="0"/>
  <mergeCells count="37">
    <mergeCell ref="B25:C25"/>
    <mergeCell ref="A26:C26"/>
    <mergeCell ref="A29:C29"/>
    <mergeCell ref="A27:C27"/>
    <mergeCell ref="A28:C28"/>
    <mergeCell ref="B23:C23"/>
    <mergeCell ref="B24:C24"/>
    <mergeCell ref="T1:U1"/>
    <mergeCell ref="B19:C19"/>
    <mergeCell ref="B22:C22"/>
    <mergeCell ref="J3:K3"/>
    <mergeCell ref="L3:M3"/>
    <mergeCell ref="B14:C14"/>
    <mergeCell ref="B15:C15"/>
    <mergeCell ref="B18:C18"/>
    <mergeCell ref="B11:C11"/>
    <mergeCell ref="B8:C8"/>
    <mergeCell ref="A1:F1"/>
    <mergeCell ref="B13:C13"/>
    <mergeCell ref="B9:C9"/>
    <mergeCell ref="D3:E3"/>
    <mergeCell ref="B16:C16"/>
    <mergeCell ref="B17:C17"/>
    <mergeCell ref="B20:C20"/>
    <mergeCell ref="B21:C21"/>
    <mergeCell ref="T2:U2"/>
    <mergeCell ref="H3:I3"/>
    <mergeCell ref="P3:Q3"/>
    <mergeCell ref="R3:S3"/>
    <mergeCell ref="A5:U5"/>
    <mergeCell ref="T3:U3"/>
    <mergeCell ref="N3:O3"/>
    <mergeCell ref="F3:G3"/>
    <mergeCell ref="B10:C10"/>
    <mergeCell ref="B12:C12"/>
    <mergeCell ref="B6:C6"/>
    <mergeCell ref="B7:C7"/>
  </mergeCells>
  <phoneticPr fontId="2" type="noConversion"/>
  <printOptions horizontalCentered="1" gridLines="1"/>
  <pageMargins left="0.25" right="0.25" top="1" bottom="0.25" header="0.25" footer="0.45"/>
  <pageSetup scale="79" orientation="landscape" cellComments="asDisplayed" r:id="rId1"/>
  <headerFooter alignWithMargins="0">
    <oddHeader>&amp;CCONSTRUCTION MANAGEMENT SERVICES FOR THE WATER MAIN REPLACEMENT PROJECT FOR COLONIAL HEIGHTS MAINTENANCE DISTRICT
REQUEST FOR PROPOSALS
SJCDPW-RFP-24-03
&amp;R&amp;"Arial,Bold"EXHIBIT C</oddHeader>
  </headerFooter>
  <ignoredErrors>
    <ignoredError sqref="T22:T23 D23:I23 D22:I22 D8:I9 D16:I16 D18:U18 D20:T21 D19:T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 PROJECT Primary</vt:lpstr>
      <vt:lpstr>A.1 SUB 1</vt:lpstr>
      <vt:lpstr>A.2 SUB 2</vt:lpstr>
      <vt:lpstr>B. PROJECT SUMMARY</vt:lpstr>
      <vt:lpstr>'B. PROJECT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Nhan Tran</dc:creator>
  <cp:lastModifiedBy>Tran, Nhan [PW]</cp:lastModifiedBy>
  <cp:lastPrinted>2024-03-11T19:54:52Z</cp:lastPrinted>
  <dcterms:created xsi:type="dcterms:W3CDTF">1996-10-14T23:33:28Z</dcterms:created>
  <dcterms:modified xsi:type="dcterms:W3CDTF">2025-10-13T15:31:24Z</dcterms:modified>
</cp:coreProperties>
</file>

<file path=docProps/custom.xml><?xml version="1.0" encoding="utf-8"?>
<Properties xmlns="http://schemas.openxmlformats.org/officeDocument/2006/custom-properties" xmlns:vt="http://schemas.openxmlformats.org/officeDocument/2006/docPropsVTypes"/>
</file>