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tabRatio="770" activeTab="1"/>
  </bookViews>
  <sheets>
    <sheet name="INSTRUCTIONS" sheetId="1" r:id="rId1"/>
    <sheet name="A. PROJECT Primary" sheetId="2" r:id="rId2"/>
    <sheet name="A. Subconsultant #1" sheetId="3" r:id="rId3"/>
    <sheet name="A. Subconsultant #2" sheetId="4" r:id="rId4"/>
    <sheet name="B. PROJECT SUMMARY" sheetId="5" r:id="rId5"/>
    <sheet name="C. BASE PROJECT BUDGET" sheetId="6" r:id="rId6"/>
  </sheets>
  <definedNames>
    <definedName name="_xlnm.Print_Area" localSheetId="4">'B. PROJECT SUMMARY'!$A$1:$U$20</definedName>
  </definedNames>
  <calcPr fullCalcOnLoad="1"/>
</workbook>
</file>

<file path=xl/comments1.xml><?xml version="1.0" encoding="utf-8"?>
<comments xmlns="http://schemas.openxmlformats.org/spreadsheetml/2006/main">
  <authors>
    <author>Dkita</author>
  </authors>
  <commentList>
    <comment ref="A2" authorId="0">
      <text>
        <r>
          <rPr>
            <b/>
            <sz val="8"/>
            <rFont val="Tahoma"/>
            <family val="2"/>
          </rPr>
          <t>COST PROPOSAL Instructions
-----------------------------------------
The worksheet displayed on this page is for illustration only.  It is not intended to be part of a submittal.  
NOTES:
1.  Sample data shown in the worksheets are for illustration and should be replaced by actuals.
----------------
2. The COST PROPOSAL includes a series of  worksheets with titles shown on sheet tabs when viewed on screen and displayed in the top right corner of each sheet.
Worksheets with tab titles beginning with A, A1, A2, A3, B, and C will indicate  costs for labor, fees, indirect, and other direct for required tasks.  Labor costs for optional tasks are also shown.
Other direct costs for optional tasks are entered in sheets D, D1,D2, and D3.
----------------
3. Enter data in UNSHADED cells.  
Data in SHADED cells are derived by reference or calculated by imbedded formula.  These cells are locked, but can be unlocked without a password. (Tools menu/Protection submenu.)
----------------
4.  Sample cells are shown with special instructions for data entry, to explain formulas, or manipulate the worksheets for adding columns.
----------------
5.  Check your math.  Imbedded formulas may require change. Consultants are responsible for all calculations submitted.
Consultants may alter cell data or formulas as needed but are required to submit a COST PROPOSAL that follows the structure and layout of these worksheets.
----------------
6.  Printing:  letter, legal or 11"x17" paper sizes are acceptable.</t>
        </r>
      </text>
    </comment>
    <comment ref="E3" authorId="0">
      <text>
        <r>
          <rPr>
            <b/>
            <sz val="8"/>
            <rFont val="Tahoma"/>
            <family val="2"/>
          </rPr>
          <t xml:space="preserve">REPLACE sample with the name of the primary consulting firm whose staff and rates are shown on this worksheet.
</t>
        </r>
      </text>
    </comment>
    <comment ref="D6" authorId="0">
      <text>
        <r>
          <rPr>
            <b/>
            <sz val="8"/>
            <rFont val="Tahoma"/>
            <family val="2"/>
          </rPr>
          <t>REPLACE sample data with actual for assigned staff, classification, and hourly wage. NOTE 4</t>
        </r>
      </text>
    </comment>
    <comment ref="J6" authorId="0">
      <text>
        <r>
          <rPr>
            <b/>
            <sz val="8"/>
            <rFont val="Tahoma"/>
            <family val="2"/>
          </rPr>
          <t>TO ENTER additional assigned staff, use "unhide columns."  For instructions type in "unhide columns" from the "help" menu.  To print with additional columns, type in "set paper size" from the "help" menu.</t>
        </r>
      </text>
    </comment>
    <comment ref="P6" authorId="0">
      <text>
        <r>
          <rPr>
            <b/>
            <sz val="8"/>
            <rFont val="Tahoma"/>
            <family val="2"/>
          </rPr>
          <t>In this column ENTER the last assigned staff member.  To the left of this column, INSERT or DELETE columns for assigned staff as needed.</t>
        </r>
      </text>
    </comment>
    <comment ref="C9" authorId="0">
      <text>
        <r>
          <rPr>
            <b/>
            <sz val="8"/>
            <rFont val="Tahoma"/>
            <family val="2"/>
          </rPr>
          <t>REPLACE the example percentage rates  with actual rates for Fringe, Overhead, G&amp;A, and Fee. (Fringe rate applies to hourly wage.) NOTE 4</t>
        </r>
      </text>
    </comment>
    <comment ref="C10" authorId="0">
      <text>
        <r>
          <rPr>
            <b/>
            <sz val="8"/>
            <rFont val="Tahoma"/>
            <family val="2"/>
          </rPr>
          <t>Overhead rate applies to the hourly wage.  NOTE 4</t>
        </r>
      </text>
    </comment>
    <comment ref="C11" authorId="0">
      <text>
        <r>
          <rPr>
            <b/>
            <sz val="8"/>
            <rFont val="Tahoma"/>
            <family val="2"/>
          </rPr>
          <t>General and Administration cost rate applies to the hourly wage.  NOTE 4</t>
        </r>
      </text>
    </comment>
    <comment ref="C12" authorId="0">
      <text>
        <r>
          <rPr>
            <b/>
            <sz val="8"/>
            <rFont val="Tahoma"/>
            <family val="2"/>
          </rPr>
          <t xml:space="preserve">This rate applies to the sum of hourly wage +fringe +overhead +G&amp;A. </t>
        </r>
        <r>
          <rPr>
            <sz val="8"/>
            <rFont val="Tahoma"/>
            <family val="2"/>
          </rPr>
          <t xml:space="preserve">NOTE:  SJCDPW's standard business practice is to consider a fixed fee (profit) of 8% to 10%.  Any fee proposed at a higher rate requires justification. </t>
        </r>
        <r>
          <rPr>
            <b/>
            <sz val="8"/>
            <rFont val="Tahoma"/>
            <family val="2"/>
          </rPr>
          <t>NOTE 4</t>
        </r>
      </text>
    </comment>
    <comment ref="D18" authorId="0">
      <text>
        <r>
          <rPr>
            <b/>
            <sz val="8"/>
            <rFont val="Tahoma"/>
            <family val="2"/>
          </rPr>
          <t>Assigned hours for OPTIONAL tasks are shown on a separate worksheet.</t>
        </r>
      </text>
    </comment>
    <comment ref="C58" authorId="0">
      <text>
        <r>
          <rPr>
            <b/>
            <sz val="8"/>
            <rFont val="Tahoma"/>
            <family val="2"/>
          </rPr>
          <t xml:space="preserve">Enter "average cost" and enter values for </t>
        </r>
        <r>
          <rPr>
            <b/>
            <u val="single"/>
            <sz val="8"/>
            <rFont val="Tahoma"/>
            <family val="2"/>
          </rPr>
          <t>#units</t>
        </r>
        <r>
          <rPr>
            <b/>
            <sz val="8"/>
            <rFont val="Tahoma"/>
            <family val="2"/>
          </rPr>
          <t xml:space="preserve"> and </t>
        </r>
        <r>
          <rPr>
            <b/>
            <u val="single"/>
            <sz val="8"/>
            <rFont val="Tahoma"/>
            <family val="2"/>
          </rPr>
          <t>unit price</t>
        </r>
        <r>
          <rPr>
            <b/>
            <sz val="8"/>
            <rFont val="Tahoma"/>
            <family val="2"/>
          </rPr>
          <t xml:space="preserve"> OR enter  "see detail attached" and enter in</t>
        </r>
        <r>
          <rPr>
            <b/>
            <u val="single"/>
            <sz val="8"/>
            <rFont val="Tahoma"/>
            <family val="2"/>
          </rPr>
          <t xml:space="preserve"> cost</t>
        </r>
        <r>
          <rPr>
            <b/>
            <sz val="8"/>
            <rFont val="Tahoma"/>
            <family val="2"/>
          </rPr>
          <t xml:space="preserve"> column the subtotal from the Detail below.  </t>
        </r>
      </text>
    </comment>
    <comment ref="C59" authorId="0">
      <text>
        <r>
          <rPr>
            <b/>
            <sz val="8"/>
            <rFont val="Tahoma"/>
            <family val="2"/>
          </rPr>
          <t xml:space="preserve">Enter "average cost " and enter values for </t>
        </r>
        <r>
          <rPr>
            <b/>
            <u val="single"/>
            <sz val="8"/>
            <rFont val="Tahoma"/>
            <family val="2"/>
          </rPr>
          <t>#units</t>
        </r>
        <r>
          <rPr>
            <b/>
            <sz val="8"/>
            <rFont val="Tahoma"/>
            <family val="2"/>
          </rPr>
          <t xml:space="preserve"> and </t>
        </r>
        <r>
          <rPr>
            <b/>
            <u val="single"/>
            <sz val="8"/>
            <rFont val="Tahoma"/>
            <family val="2"/>
          </rPr>
          <t>unit price</t>
        </r>
        <r>
          <rPr>
            <b/>
            <sz val="8"/>
            <rFont val="Tahoma"/>
            <family val="2"/>
          </rPr>
          <t xml:space="preserve"> OR enter  "see Detail attached" and enter in the </t>
        </r>
        <r>
          <rPr>
            <b/>
            <u val="single"/>
            <sz val="8"/>
            <rFont val="Tahoma"/>
            <family val="2"/>
          </rPr>
          <t>cost</t>
        </r>
        <r>
          <rPr>
            <b/>
            <sz val="8"/>
            <rFont val="Tahoma"/>
            <family val="2"/>
          </rPr>
          <t xml:space="preserve"> column the subtotal from the Detail below.</t>
        </r>
      </text>
    </comment>
    <comment ref="B65" authorId="0">
      <text>
        <r>
          <rPr>
            <b/>
            <sz val="8"/>
            <rFont val="Tahoma"/>
            <family val="2"/>
          </rPr>
          <t>Replace sample text and costs with actual or delete cell contents as applicable.</t>
        </r>
      </text>
    </comment>
    <comment ref="B81" authorId="0">
      <text>
        <r>
          <rPr>
            <b/>
            <sz val="8"/>
            <rFont val="Tahoma"/>
            <family val="2"/>
          </rPr>
          <t>TO ENTER ADDITIONAL EQUIPMENT:  highlight this row and the one above; click on Format / Row / Unhide.</t>
        </r>
      </text>
    </comment>
    <comment ref="C56" authorId="0">
      <text>
        <r>
          <rPr>
            <b/>
            <sz val="8"/>
            <rFont val="Tahoma"/>
            <family val="2"/>
          </rPr>
          <t xml:space="preserve">Specify cost for each item in the Detail below and enter the subtotal in the </t>
        </r>
        <r>
          <rPr>
            <b/>
            <u val="single"/>
            <sz val="8"/>
            <rFont val="Tahoma"/>
            <family val="2"/>
          </rPr>
          <t>cost</t>
        </r>
        <r>
          <rPr>
            <b/>
            <sz val="8"/>
            <rFont val="Tahoma"/>
            <family val="2"/>
          </rPr>
          <t xml:space="preserve"> column.</t>
        </r>
      </text>
    </comment>
    <comment ref="C57" authorId="0">
      <text>
        <r>
          <rPr>
            <b/>
            <sz val="8"/>
            <rFont val="Tahoma"/>
            <family val="2"/>
          </rPr>
          <t>Specify rate basis per month/week/job</t>
        </r>
      </text>
    </comment>
    <comment ref="J48" authorId="0">
      <text>
        <r>
          <rPr>
            <b/>
            <sz val="8"/>
            <rFont val="Tahoma"/>
            <family val="2"/>
          </rPr>
          <t>Tab titles are shown in top right corner of each worksheet and on the sheet tabs when viewed on screen.  NOTE 2</t>
        </r>
        <r>
          <rPr>
            <sz val="8"/>
            <rFont val="Tahoma"/>
            <family val="2"/>
          </rPr>
          <t xml:space="preserve">
</t>
        </r>
      </text>
    </comment>
    <comment ref="J1" authorId="0">
      <text>
        <r>
          <rPr>
            <b/>
            <sz val="8"/>
            <rFont val="Tahoma"/>
            <family val="2"/>
          </rPr>
          <t>Tab titles are shown in top right corner of each worksheet and on the sheet tabs when viewed on screen.  NOTE 2</t>
        </r>
      </text>
    </comment>
    <comment ref="R46" authorId="0">
      <text>
        <r>
          <rPr>
            <b/>
            <sz val="8"/>
            <rFont val="Tahoma"/>
            <family val="2"/>
          </rPr>
          <t>Check all calculations NOTE 5</t>
        </r>
      </text>
    </comment>
    <comment ref="A49" authorId="0">
      <text>
        <r>
          <rPr>
            <b/>
            <sz val="8"/>
            <rFont val="Tahoma"/>
            <family val="2"/>
          </rPr>
          <t>This page is for illustration only.  Sample data shown are for illustration and should be replaced by actuals.</t>
        </r>
      </text>
    </comment>
    <comment ref="D52" authorId="0">
      <text>
        <r>
          <rPr>
            <b/>
            <sz val="8"/>
            <rFont val="Tahoma"/>
            <family val="2"/>
          </rPr>
          <t>Do not include a markup or cost plus budget figure for other direct costs.</t>
        </r>
      </text>
    </comment>
  </commentList>
</comments>
</file>

<file path=xl/comments5.xml><?xml version="1.0" encoding="utf-8"?>
<comments xmlns="http://schemas.openxmlformats.org/spreadsheetml/2006/main">
  <authors>
    <author>Dkita</author>
  </authors>
  <commentList>
    <comment ref="H37" authorId="0">
      <text>
        <r>
          <rPr>
            <b/>
            <sz val="8"/>
            <rFont val="Tahoma"/>
            <family val="2"/>
          </rPr>
          <t>UN-HIDE columns for additional subconsultants to the right of this column.</t>
        </r>
      </text>
    </comment>
  </commentList>
</comments>
</file>

<file path=xl/sharedStrings.xml><?xml version="1.0" encoding="utf-8"?>
<sst xmlns="http://schemas.openxmlformats.org/spreadsheetml/2006/main" count="651" uniqueCount="205">
  <si>
    <t xml:space="preserve">hourly wage:  </t>
  </si>
  <si>
    <t xml:space="preserve">fringe:  </t>
  </si>
  <si>
    <t xml:space="preserve">overhead:  </t>
  </si>
  <si>
    <t xml:space="preserve">G&amp;A:  </t>
  </si>
  <si>
    <t xml:space="preserve">fee:  </t>
  </si>
  <si>
    <t>NAME OF FIRM:</t>
  </si>
  <si>
    <t>ROLE IN THE PROJECT:</t>
  </si>
  <si>
    <t>POSITION COST:</t>
  </si>
  <si>
    <t>TASK COSTS</t>
  </si>
  <si>
    <t>TASK HOURS ASSIGNED TO STAFF:</t>
  </si>
  <si>
    <t xml:space="preserve"> TASK HOURS</t>
  </si>
  <si>
    <t>Field Office/Trailer rental</t>
  </si>
  <si>
    <t>Item:</t>
  </si>
  <si>
    <t>Unit Description</t>
  </si>
  <si>
    <t>#units</t>
  </si>
  <si>
    <t>unit price</t>
  </si>
  <si>
    <t>cost</t>
  </si>
  <si>
    <t>Other (specify)</t>
  </si>
  <si>
    <t>Primary Consultant</t>
  </si>
  <si>
    <t>Subconsultant 1</t>
  </si>
  <si>
    <t>Subconsultant 2</t>
  </si>
  <si>
    <t>Primary</t>
  </si>
  <si>
    <t>hours</t>
  </si>
  <si>
    <t>TOTAL</t>
  </si>
  <si>
    <t>HOURS</t>
  </si>
  <si>
    <t>COST</t>
  </si>
  <si>
    <t>Wages</t>
  </si>
  <si>
    <t># units</t>
  </si>
  <si>
    <t>price</t>
  </si>
  <si>
    <t>Equipment Rental</t>
  </si>
  <si>
    <t>J. Jones</t>
  </si>
  <si>
    <t>S. Smith</t>
  </si>
  <si>
    <t>T. Thomas</t>
  </si>
  <si>
    <t>A.  Allen</t>
  </si>
  <si>
    <t>M. Morales</t>
  </si>
  <si>
    <t>N. Ngyuen</t>
  </si>
  <si>
    <t>C. Chang</t>
  </si>
  <si>
    <t>Reproduction/printing - rate 1</t>
  </si>
  <si>
    <t>Postage/delivery - rate 1</t>
  </si>
  <si>
    <t>Mileage</t>
  </si>
  <si>
    <t>subtotal equipment rental</t>
  </si>
  <si>
    <t>rental fee</t>
  </si>
  <si>
    <t>Note:  SJCDPW policy and business practice does not permit markup on Other Direct Cost items.</t>
  </si>
  <si>
    <t>Define a unit cost and assign a dollar value for each item.</t>
  </si>
  <si>
    <t>Detail:  Equipment Rental Worksheet</t>
  </si>
  <si>
    <t xml:space="preserve">subtotal reproduction/printing </t>
  </si>
  <si>
    <t xml:space="preserve">subtotal postage/delivery </t>
  </si>
  <si>
    <t xml:space="preserve"> hours</t>
  </si>
  <si>
    <t>Classification</t>
  </si>
  <si>
    <t>Indirect costs:</t>
  </si>
  <si>
    <t>Fee:</t>
  </si>
  <si>
    <t>Fringe Benefits:</t>
  </si>
  <si>
    <t>Fee base</t>
  </si>
  <si>
    <t>Wages+Benefits+Indirect =</t>
  </si>
  <si>
    <t xml:space="preserve">Wages = </t>
  </si>
  <si>
    <t xml:space="preserve">Benefits = </t>
  </si>
  <si>
    <t xml:space="preserve">Indirect = </t>
  </si>
  <si>
    <t xml:space="preserve">Fee = </t>
  </si>
  <si>
    <t xml:space="preserve">Overhead = </t>
  </si>
  <si>
    <t xml:space="preserve">G&amp;A = </t>
  </si>
  <si>
    <t>Wages base</t>
  </si>
  <si>
    <t>@rate</t>
  </si>
  <si>
    <t>Other Direct:</t>
  </si>
  <si>
    <t>unit description</t>
  </si>
  <si>
    <t>item</t>
  </si>
  <si>
    <t>assigned staff:</t>
  </si>
  <si>
    <t>classification:</t>
  </si>
  <si>
    <t xml:space="preserve">hourly rate:  </t>
  </si>
  <si>
    <t>COST PROPOSAL:  TASK EFFORT RATE SHEET</t>
  </si>
  <si>
    <t>COST PROPOSAL:  OTHER DIRECT COSTS</t>
  </si>
  <si>
    <t>Assigned Staff</t>
  </si>
  <si>
    <t>Subconsultants:</t>
  </si>
  <si>
    <t>Sub 1</t>
  </si>
  <si>
    <t>Sub 2</t>
  </si>
  <si>
    <t>Sub 3</t>
  </si>
  <si>
    <t>Sub 4</t>
  </si>
  <si>
    <t>Sub 6</t>
  </si>
  <si>
    <t>TOTAL COST</t>
  </si>
  <si>
    <t>I.  BASE PROJECT - Primary</t>
  </si>
  <si>
    <t>TASK EFFORT HOURS</t>
  </si>
  <si>
    <t>SUBTL TASK EFFORT COST</t>
  </si>
  <si>
    <t>SUBTL OTHER DIRECT COST</t>
  </si>
  <si>
    <t>Firm</t>
  </si>
  <si>
    <t>Cost</t>
  </si>
  <si>
    <t>COST PROPOSAL:  BUDGET</t>
  </si>
  <si>
    <t>ACME CONSULTING</t>
  </si>
  <si>
    <t>C. BASE PROJECT BUDGET</t>
  </si>
  <si>
    <t>$350/day for 2 days</t>
  </si>
  <si>
    <t>PROJECT MANAGEMENT &amp; REVIEW MEETING</t>
  </si>
  <si>
    <t>Progress Review Meetings</t>
  </si>
  <si>
    <t>Interagency Meetings</t>
  </si>
  <si>
    <t>Total Task 1</t>
  </si>
  <si>
    <t>STATEMENT OF PURPOSE AND NEED</t>
  </si>
  <si>
    <t>Total Task 2</t>
  </si>
  <si>
    <t>EVALUATE WATER RIGHT APPLICATION</t>
  </si>
  <si>
    <t>Total Task 3</t>
  </si>
  <si>
    <t>Screening Criteria</t>
  </si>
  <si>
    <t>Selected Project Alternatives</t>
  </si>
  <si>
    <t>Total Task 4</t>
  </si>
  <si>
    <t>Total Task 5</t>
  </si>
  <si>
    <t>DEFINE SELECTED ALTERNATIVES</t>
  </si>
  <si>
    <t>Total Task 6</t>
  </si>
  <si>
    <t>DEVELOP NEPA/CEQA APPROACH</t>
  </si>
  <si>
    <t>Total Task 7</t>
  </si>
  <si>
    <t>PROJECT FINANCING</t>
  </si>
  <si>
    <t>Total Task 8</t>
  </si>
  <si>
    <t>REPORT PREPARATION AND SUBMITTAL</t>
  </si>
  <si>
    <t>Total Task 9</t>
  </si>
  <si>
    <t>REFINE SCOPE AND SCHEDULE FOR PHASE II</t>
  </si>
  <si>
    <t>Total Task 10</t>
  </si>
  <si>
    <t>BASIS OF DESIGN</t>
  </si>
  <si>
    <t>N/A</t>
  </si>
  <si>
    <t>Additional Presentations and Meetings - OPTIONAL</t>
  </si>
  <si>
    <t>Additional Project Alternatives - OPTIONAL</t>
  </si>
  <si>
    <t>EVALUATE AND SELECT PROJECT ALTERNATIVES:</t>
  </si>
  <si>
    <t xml:space="preserve">See detail attached  </t>
  </si>
  <si>
    <t>-</t>
  </si>
  <si>
    <t>Principal</t>
  </si>
  <si>
    <t>Civil Engineer</t>
  </si>
  <si>
    <t>Associate Engineer</t>
  </si>
  <si>
    <t>Engineering Assistant</t>
  </si>
  <si>
    <t>Engineering Aide</t>
  </si>
  <si>
    <t>Chief Surveyor</t>
  </si>
  <si>
    <t>Drafter</t>
  </si>
  <si>
    <t>Clerical</t>
  </si>
  <si>
    <t>T. End</t>
  </si>
  <si>
    <t xml:space="preserve">IRS mileage rate.  </t>
  </si>
  <si>
    <t>rental equipment item 1</t>
  </si>
  <si>
    <t>item 2</t>
  </si>
  <si>
    <t>item 3</t>
  </si>
  <si>
    <t>item 4</t>
  </si>
  <si>
    <t>item 5</t>
  </si>
  <si>
    <t>item 6</t>
  </si>
  <si>
    <t>item 7</t>
  </si>
  <si>
    <t>item 8</t>
  </si>
  <si>
    <t>item 9</t>
  </si>
  <si>
    <t>item 10</t>
  </si>
  <si>
    <t>item 11</t>
  </si>
  <si>
    <t>item 12</t>
  </si>
  <si>
    <t>item 13</t>
  </si>
  <si>
    <t>item 14</t>
  </si>
  <si>
    <t>item 15</t>
  </si>
  <si>
    <t>item 16</t>
  </si>
  <si>
    <t>last item</t>
  </si>
  <si>
    <t>Average cost</t>
  </si>
  <si>
    <t>A. Staffer</t>
  </si>
  <si>
    <t>Staff I</t>
  </si>
  <si>
    <t>Senior Staff II</t>
  </si>
  <si>
    <t>Technical Assist II</t>
  </si>
  <si>
    <t>N. Isnear</t>
  </si>
  <si>
    <t>Delong Van den Bosch</t>
  </si>
  <si>
    <t xml:space="preserve"> Environ Coordinator</t>
  </si>
  <si>
    <t>Admin Director</t>
  </si>
  <si>
    <t>I.M. Short</t>
  </si>
  <si>
    <t>T. Myers</t>
  </si>
  <si>
    <t>POSITION  HOURS:</t>
  </si>
  <si>
    <t>TASK EFFORT COST</t>
  </si>
  <si>
    <t>Overnight delivery 10 @$25 = $250  First class USPS 50 @$5.00 = $250.  UPS Ground 10@15 = 150</t>
  </si>
  <si>
    <t>Detail:  Reproduction/printing</t>
  </si>
  <si>
    <t>Detail:  Postage/delivery</t>
  </si>
  <si>
    <t>OTHER DIRECT COSTS</t>
  </si>
  <si>
    <t xml:space="preserve">Detail:  Equipment Rental </t>
  </si>
  <si>
    <t>Additional Subconsultant #</t>
  </si>
  <si>
    <t>Additional Sub #</t>
  </si>
  <si>
    <t>Last Additional Subconsultant</t>
  </si>
  <si>
    <t>D. Van den Bosch</t>
  </si>
  <si>
    <t>per job</t>
  </si>
  <si>
    <r>
      <t xml:space="preserve"> SUBTOTAL </t>
    </r>
    <r>
      <rPr>
        <sz val="10"/>
        <rFont val="Arial"/>
        <family val="2"/>
      </rPr>
      <t>Other Direc</t>
    </r>
    <r>
      <rPr>
        <b/>
        <sz val="10"/>
        <rFont val="Arial"/>
        <family val="2"/>
      </rPr>
      <t xml:space="preserve">t = </t>
    </r>
  </si>
  <si>
    <t>TOTAL PRIMARY CONSULTANT COSTS</t>
  </si>
  <si>
    <r>
      <t xml:space="preserve">SUBTOTAL </t>
    </r>
    <r>
      <rPr>
        <sz val="10"/>
        <rFont val="Arial"/>
        <family val="2"/>
      </rPr>
      <t xml:space="preserve">wages+benefits+indirect,+fees = </t>
    </r>
  </si>
  <si>
    <t xml:space="preserve">TOTAL SUBCONSULTANT COSTS   </t>
  </si>
  <si>
    <t>COST PROPOSAL:  TASK EFFORT RATE SHEET instructions</t>
  </si>
  <si>
    <t>COST PROPOSAL:  OTHER DIRECT COSTS instructions</t>
  </si>
  <si>
    <t xml:space="preserve">COST PROPOSAL: </t>
  </si>
  <si>
    <t>brief description - rate basis day/week/job; estimate rental fee for each item</t>
  </si>
  <si>
    <t>TOTAL CONSULTANT + SUBCONSULTANT COSTS</t>
  </si>
  <si>
    <t>Name Civil Engineer</t>
  </si>
  <si>
    <t>Name Associate Engineer</t>
  </si>
  <si>
    <t>Name Engineering Assistant</t>
  </si>
  <si>
    <t>Name Engineering Aide</t>
  </si>
  <si>
    <t>Name Drafter</t>
  </si>
  <si>
    <t>Name Clerical</t>
  </si>
  <si>
    <t>Prime Consultant Total Hours</t>
  </si>
  <si>
    <t>TASKS</t>
  </si>
  <si>
    <t>Total Primary Tasks Cost</t>
  </si>
  <si>
    <t>A. PROJECT Primary</t>
  </si>
  <si>
    <t>Name Project Manager</t>
  </si>
  <si>
    <t>Project Manager</t>
  </si>
  <si>
    <t>TOTAL DIRECT LABOR HOURS/COST</t>
  </si>
  <si>
    <t>TOTAL OTHER INDIRECT COST</t>
  </si>
  <si>
    <t>TOTAL PROJECT COST</t>
  </si>
  <si>
    <t>TOTAL LABOR HOURS</t>
  </si>
  <si>
    <t>Public Information &amp; Outreach Meetings</t>
  </si>
  <si>
    <t>Public Involvement Program</t>
  </si>
  <si>
    <t>Project Review Meetings</t>
  </si>
  <si>
    <t>One-on-One Meetings</t>
  </si>
  <si>
    <t>Data Collection/Field Study/Mapping</t>
  </si>
  <si>
    <t>Traffic Projection</t>
  </si>
  <si>
    <t>Traffic Circulation Analysis</t>
  </si>
  <si>
    <t>Environmental Analysis</t>
  </si>
  <si>
    <t>Environmental Studies/Reports</t>
  </si>
  <si>
    <t>Project Evaluation/Alternative Development</t>
  </si>
  <si>
    <t>Specific Road Plan/Final Report</t>
  </si>
  <si>
    <t>Optional Environmental Tasks</t>
  </si>
  <si>
    <t>Total Task 5.2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</si>
</sst>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409]dddd\,\ mmmm\ dd\,\ yyyy"/>
    <numFmt numFmtId="168" formatCode="[$-F800]dddd\,\ mmmm\ dd\,\ yyyy"/>
    <numFmt numFmtId="169" formatCode="_(&quot;$&quot;* #,##0.000_);_(&quot;$&quot;* \(#,##0.000\);_(&quot;$&quot;* &quot;-&quot;???_);_(@_)"/>
    <numFmt numFmtId="170" formatCode="&quot;$&quot;#,##0.000"/>
    <numFmt numFmtId="171" formatCode="_(* #,##0.000_);_(* \(#,##0.000\);_(* &quot;-&quot;???_);_(@_)"/>
    <numFmt numFmtId="172" formatCode="[$-409]dddd\,\ mmmm\ d\,\ yyyy"/>
  </numFmts>
  <fonts count="63">
    <font>
      <sz val="10"/>
      <name val="Arial"/>
      <family val="0"/>
    </font>
    <font>
      <sz val="8"/>
      <name val="Arial"/>
      <family val="2"/>
    </font>
    <font>
      <b/>
      <sz val="8"/>
      <name val="Tahoma"/>
      <family val="2"/>
    </font>
    <font>
      <sz val="8"/>
      <name val="Tahoma"/>
      <family val="2"/>
    </font>
    <font>
      <b/>
      <sz val="8"/>
      <name val="Arial"/>
      <family val="2"/>
    </font>
    <font>
      <sz val="11"/>
      <name val="Arial"/>
      <family val="2"/>
    </font>
    <font>
      <i/>
      <u val="single"/>
      <sz val="8"/>
      <name val="Arial Black"/>
      <family val="2"/>
    </font>
    <font>
      <u val="single"/>
      <sz val="8"/>
      <name val="Arial"/>
      <family val="2"/>
    </font>
    <font>
      <u val="single"/>
      <sz val="11"/>
      <name val="Arial"/>
      <family val="2"/>
    </font>
    <font>
      <i/>
      <sz val="8"/>
      <name val="Arial Black"/>
      <family val="2"/>
    </font>
    <font>
      <sz val="14"/>
      <name val="Arial"/>
      <family val="2"/>
    </font>
    <font>
      <b/>
      <sz val="11"/>
      <name val="Arial"/>
      <family val="2"/>
    </font>
    <font>
      <sz val="9"/>
      <name val="Arial"/>
      <family val="2"/>
    </font>
    <font>
      <u val="single"/>
      <sz val="10"/>
      <name val="Arial"/>
      <family val="2"/>
    </font>
    <font>
      <b/>
      <sz val="10"/>
      <name val="Arial"/>
      <family val="2"/>
    </font>
    <font>
      <b/>
      <i/>
      <u val="single"/>
      <sz val="8"/>
      <name val="Arial Black"/>
      <family val="2"/>
    </font>
    <font>
      <b/>
      <i/>
      <sz val="8"/>
      <name val="Arial"/>
      <family val="2"/>
    </font>
    <font>
      <sz val="14"/>
      <name val="Times New Roman"/>
      <family val="1"/>
    </font>
    <font>
      <sz val="8"/>
      <color indexed="44"/>
      <name val="Arial"/>
      <family val="2"/>
    </font>
    <font>
      <sz val="10"/>
      <color indexed="44"/>
      <name val="Arial"/>
      <family val="2"/>
    </font>
    <font>
      <b/>
      <u val="single"/>
      <sz val="8"/>
      <name val="Tahoma"/>
      <family val="2"/>
    </font>
    <font>
      <sz val="10"/>
      <name val="Times New Roman"/>
      <family val="1"/>
    </font>
    <font>
      <u val="single"/>
      <sz val="10"/>
      <color indexed="12"/>
      <name val="Arial"/>
      <family val="2"/>
    </font>
    <font>
      <u val="single"/>
      <sz val="10"/>
      <color indexed="36"/>
      <name val="Arial"/>
      <family val="2"/>
    </font>
    <font>
      <b/>
      <sz val="9"/>
      <name val="Arial"/>
      <family val="2"/>
    </font>
    <font>
      <u val="single"/>
      <sz val="9"/>
      <name val="Arial"/>
      <family val="2"/>
    </font>
    <font>
      <i/>
      <sz val="10"/>
      <name val="Arial Black"/>
      <family val="2"/>
    </font>
    <font>
      <b/>
      <u val="single"/>
      <sz val="9"/>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lightUp">
        <bgColor indexed="44"/>
      </patternFill>
    </fill>
    <fill>
      <patternFill patternType="solid">
        <fgColor indexed="22"/>
        <bgColor indexed="64"/>
      </patternFill>
    </fill>
    <fill>
      <patternFill patternType="solid">
        <fgColor indexed="13"/>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hair"/>
      <bottom style="medium"/>
    </border>
    <border>
      <left style="thin"/>
      <right style="thin"/>
      <top>
        <color indexed="63"/>
      </top>
      <bottom style="medium"/>
    </border>
    <border>
      <left>
        <color indexed="63"/>
      </left>
      <right style="thin"/>
      <top style="hair"/>
      <bottom style="medium"/>
    </border>
    <border>
      <left>
        <color indexed="63"/>
      </left>
      <right style="thin"/>
      <top>
        <color indexed="63"/>
      </top>
      <bottom style="medium"/>
    </border>
    <border>
      <left>
        <color indexed="63"/>
      </left>
      <right style="thin"/>
      <top style="medium"/>
      <bottom style="hair"/>
    </border>
    <border>
      <left style="thin"/>
      <right style="thin"/>
      <top style="medium"/>
      <bottom style="hair"/>
    </border>
    <border>
      <left style="thin"/>
      <right style="medium"/>
      <top style="medium"/>
      <bottom style="hair"/>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color indexed="63"/>
      </bottom>
    </border>
    <border>
      <left style="thin"/>
      <right>
        <color indexed="63"/>
      </right>
      <top style="hair"/>
      <bottom style="medium"/>
    </border>
    <border>
      <left style="thin"/>
      <right>
        <color indexed="63"/>
      </right>
      <top style="medium"/>
      <bottom style="hair"/>
    </border>
    <border>
      <left style="double"/>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style="hair"/>
      <bottom style="medium"/>
    </border>
    <border>
      <left style="medium"/>
      <right>
        <color indexed="63"/>
      </right>
      <top style="medium"/>
      <bottom>
        <color indexed="63"/>
      </bottom>
    </border>
    <border>
      <left style="thin"/>
      <right style="thin"/>
      <top style="thin"/>
      <bottom>
        <color indexed="63"/>
      </bottom>
    </border>
    <border>
      <left style="double"/>
      <right style="thin"/>
      <top>
        <color indexed="63"/>
      </top>
      <bottom style="thin"/>
    </border>
    <border>
      <left style="thin"/>
      <right style="thin"/>
      <top>
        <color indexed="63"/>
      </top>
      <bottom style="thin"/>
    </border>
    <border>
      <left>
        <color indexed="63"/>
      </left>
      <right>
        <color indexed="63"/>
      </right>
      <top style="medium"/>
      <bottom>
        <color indexed="63"/>
      </bottom>
    </border>
    <border>
      <left style="thin"/>
      <right style="medium"/>
      <top style="hair"/>
      <bottom style="hair"/>
    </border>
    <border>
      <left style="thin"/>
      <right style="medium"/>
      <top style="hair"/>
      <bottom style="medium"/>
    </border>
    <border>
      <left style="thin"/>
      <right style="medium"/>
      <top>
        <color indexed="63"/>
      </top>
      <bottom style="medium"/>
    </border>
    <border>
      <left style="thin"/>
      <right style="medium"/>
      <top>
        <color indexed="63"/>
      </top>
      <bottom>
        <color indexed="63"/>
      </bottom>
    </border>
    <border>
      <left style="thin"/>
      <right style="thin"/>
      <top>
        <color indexed="63"/>
      </top>
      <bottom style="hair"/>
    </border>
    <border>
      <left>
        <color indexed="63"/>
      </left>
      <right style="thin"/>
      <top style="hair"/>
      <bottom style="hair"/>
    </border>
    <border>
      <left style="thin"/>
      <right style="thin"/>
      <top style="hair"/>
      <bottom style="hair"/>
    </border>
    <border>
      <left>
        <color indexed="63"/>
      </left>
      <right style="thin"/>
      <top>
        <color indexed="63"/>
      </top>
      <bottom style="thick"/>
    </border>
    <border>
      <left style="thin"/>
      <right>
        <color indexed="63"/>
      </right>
      <top style="medium"/>
      <bottom style="thin"/>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style="medium"/>
      <top style="double"/>
      <bottom>
        <color indexed="63"/>
      </bottom>
    </border>
    <border>
      <left>
        <color indexed="63"/>
      </left>
      <right style="medium"/>
      <top>
        <color indexed="63"/>
      </top>
      <bottom style="medium"/>
    </border>
    <border>
      <left>
        <color indexed="63"/>
      </left>
      <right style="medium"/>
      <top style="medium"/>
      <bottom>
        <color indexed="63"/>
      </bottom>
    </border>
    <border>
      <left style="thin"/>
      <right>
        <color indexed="63"/>
      </right>
      <top style="double"/>
      <bottom style="medium"/>
    </border>
    <border>
      <left>
        <color indexed="63"/>
      </left>
      <right style="medium"/>
      <top style="double"/>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thin"/>
      <right>
        <color indexed="63"/>
      </right>
      <top style="medium"/>
      <bottom style="medium"/>
    </border>
    <border>
      <left style="medium"/>
      <right>
        <color indexed="63"/>
      </right>
      <top style="double"/>
      <bottom style="medium"/>
    </border>
    <border>
      <left>
        <color indexed="63"/>
      </left>
      <right>
        <color indexed="63"/>
      </right>
      <top style="double"/>
      <bottom style="mediu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style="medium"/>
      <bottom style="medium"/>
    </border>
    <border>
      <left style="thick"/>
      <right>
        <color indexed="63"/>
      </right>
      <top style="medium"/>
      <bottom style="hair"/>
    </border>
    <border>
      <left style="thick"/>
      <right>
        <color indexed="63"/>
      </right>
      <top style="hair"/>
      <bottom style="medium"/>
    </border>
    <border>
      <left style="thick"/>
      <right>
        <color indexed="63"/>
      </right>
      <top>
        <color indexed="63"/>
      </top>
      <bottom style="medium"/>
    </border>
    <border>
      <left style="thin"/>
      <right>
        <color indexed="63"/>
      </right>
      <top>
        <color indexed="63"/>
      </top>
      <bottom style="medium"/>
    </border>
    <border>
      <left style="medium"/>
      <right style="medium"/>
      <top style="medium"/>
      <bottom style="medium"/>
    </border>
    <border>
      <left style="medium"/>
      <right>
        <color indexed="63"/>
      </right>
      <top style="thin"/>
      <bottom>
        <color indexed="63"/>
      </bottom>
    </border>
    <border>
      <left style="thin"/>
      <right>
        <color indexed="63"/>
      </right>
      <top style="hair"/>
      <bottom>
        <color indexed="63"/>
      </bottom>
    </border>
    <border>
      <left style="medium"/>
      <right>
        <color indexed="63"/>
      </right>
      <top style="medium"/>
      <bottom style="hair"/>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thick"/>
      <right>
        <color indexed="63"/>
      </right>
      <top>
        <color indexed="63"/>
      </top>
      <bottom>
        <color indexed="63"/>
      </bottom>
    </border>
    <border>
      <left style="thin"/>
      <right>
        <color indexed="63"/>
      </right>
      <top style="medium"/>
      <bottom>
        <color indexed="63"/>
      </bottom>
    </border>
    <border>
      <left style="thin"/>
      <right style="thin"/>
      <top style="hair"/>
      <bottom>
        <color indexed="63"/>
      </bottom>
    </border>
    <border>
      <left>
        <color indexed="63"/>
      </left>
      <right style="thin"/>
      <top style="medium"/>
      <bottom>
        <color indexed="63"/>
      </bottom>
    </border>
    <border>
      <left>
        <color indexed="63"/>
      </left>
      <right style="medium"/>
      <top style="medium"/>
      <bottom style="hair"/>
    </border>
    <border>
      <left style="medium"/>
      <right>
        <color indexed="63"/>
      </right>
      <top style="hair"/>
      <bottom style="hair"/>
    </border>
    <border>
      <left style="thin"/>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style="medium"/>
      <top style="hair"/>
      <bottom style="medium"/>
    </border>
    <border>
      <left>
        <color indexed="63"/>
      </left>
      <right style="thin"/>
      <top style="thin"/>
      <bottom style="thin"/>
    </border>
    <border>
      <left>
        <color indexed="63"/>
      </left>
      <right style="thin"/>
      <top style="medium"/>
      <bottom style="medium"/>
    </border>
    <border>
      <left style="thin"/>
      <right style="thin"/>
      <top style="thick"/>
      <bottom>
        <color indexed="63"/>
      </bottom>
    </border>
    <border>
      <left style="thin"/>
      <right>
        <color indexed="63"/>
      </right>
      <top style="thick"/>
      <bottom>
        <color indexed="63"/>
      </bottom>
    </border>
    <border>
      <left style="double"/>
      <right style="thin"/>
      <top style="thick"/>
      <bottom>
        <color indexed="63"/>
      </bottom>
    </border>
    <border>
      <left style="thin"/>
      <right>
        <color indexed="63"/>
      </right>
      <top style="thin"/>
      <bottom>
        <color indexed="63"/>
      </bottom>
    </border>
    <border>
      <left>
        <color indexed="63"/>
      </left>
      <right>
        <color indexed="63"/>
      </right>
      <top style="medium"/>
      <bottom style="hair"/>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30">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right"/>
    </xf>
    <xf numFmtId="0" fontId="1" fillId="33" borderId="0" xfId="0" applyFont="1" applyFill="1" applyAlignment="1">
      <alignment/>
    </xf>
    <xf numFmtId="0" fontId="1" fillId="33" borderId="0" xfId="0" applyFont="1" applyFill="1" applyBorder="1" applyAlignment="1">
      <alignment/>
    </xf>
    <xf numFmtId="0" fontId="1" fillId="33" borderId="0" xfId="0" applyFont="1" applyFill="1" applyAlignment="1">
      <alignment horizontal="right"/>
    </xf>
    <xf numFmtId="0" fontId="5" fillId="33" borderId="0" xfId="0" applyFont="1" applyFill="1" applyAlignment="1">
      <alignment horizontal="right"/>
    </xf>
    <xf numFmtId="43" fontId="1" fillId="33" borderId="0" xfId="0" applyNumberFormat="1" applyFont="1" applyFill="1" applyBorder="1" applyAlignment="1">
      <alignment/>
    </xf>
    <xf numFmtId="0" fontId="5" fillId="33" borderId="0" xfId="0" applyFont="1" applyFill="1" applyBorder="1" applyAlignment="1">
      <alignment/>
    </xf>
    <xf numFmtId="0" fontId="1" fillId="33" borderId="0" xfId="0" applyFont="1" applyFill="1" applyBorder="1" applyAlignment="1">
      <alignment/>
    </xf>
    <xf numFmtId="0" fontId="5" fillId="33" borderId="0" xfId="0" applyFont="1" applyFill="1" applyAlignment="1">
      <alignment/>
    </xf>
    <xf numFmtId="0" fontId="1" fillId="0" borderId="0" xfId="0" applyFont="1" applyAlignment="1">
      <alignment vertical="top"/>
    </xf>
    <xf numFmtId="43" fontId="5" fillId="33" borderId="0" xfId="0" applyNumberFormat="1" applyFont="1" applyFill="1" applyBorder="1" applyAlignment="1">
      <alignment vertical="top"/>
    </xf>
    <xf numFmtId="0" fontId="1" fillId="33" borderId="0" xfId="0" applyFont="1" applyFill="1" applyBorder="1" applyAlignment="1">
      <alignment horizontal="right" vertical="center" wrapText="1"/>
    </xf>
    <xf numFmtId="166" fontId="4" fillId="0" borderId="0" xfId="0" applyNumberFormat="1" applyFont="1" applyFill="1" applyBorder="1" applyAlignment="1" applyProtection="1">
      <alignment/>
      <protection locked="0"/>
    </xf>
    <xf numFmtId="0" fontId="0" fillId="0" borderId="0" xfId="0" applyAlignment="1">
      <alignment vertical="top"/>
    </xf>
    <xf numFmtId="0" fontId="8" fillId="33" borderId="0" xfId="0" applyFont="1" applyFill="1" applyAlignment="1">
      <alignment vertical="center"/>
    </xf>
    <xf numFmtId="0" fontId="1" fillId="33" borderId="0" xfId="0" applyFont="1" applyFill="1" applyAlignment="1">
      <alignment vertical="center"/>
    </xf>
    <xf numFmtId="0" fontId="1" fillId="33" borderId="0" xfId="0" applyFont="1"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center" vertical="center"/>
    </xf>
    <xf numFmtId="164" fontId="1" fillId="33" borderId="0" xfId="0" applyNumberFormat="1" applyFont="1" applyFill="1" applyBorder="1" applyAlignment="1">
      <alignment/>
    </xf>
    <xf numFmtId="0" fontId="0" fillId="0" borderId="0" xfId="0" applyBorder="1" applyAlignment="1">
      <alignment/>
    </xf>
    <xf numFmtId="0" fontId="1" fillId="0" borderId="0" xfId="0" applyFont="1" applyAlignment="1">
      <alignment wrapText="1"/>
    </xf>
    <xf numFmtId="0" fontId="1" fillId="0" borderId="10" xfId="0" applyFont="1" applyBorder="1" applyAlignment="1" applyProtection="1">
      <alignment vertical="top"/>
      <protection locked="0"/>
    </xf>
    <xf numFmtId="0" fontId="1" fillId="33" borderId="0" xfId="0" applyFont="1" applyFill="1" applyBorder="1" applyAlignment="1" applyProtection="1">
      <alignment vertical="center"/>
      <protection locked="0"/>
    </xf>
    <xf numFmtId="0" fontId="1" fillId="33" borderId="0" xfId="0" applyFont="1" applyFill="1" applyAlignment="1">
      <alignment/>
    </xf>
    <xf numFmtId="43" fontId="1" fillId="33" borderId="10" xfId="0" applyNumberFormat="1" applyFont="1" applyFill="1" applyBorder="1" applyAlignment="1" applyProtection="1">
      <alignment vertical="top"/>
      <protection locked="0"/>
    </xf>
    <xf numFmtId="0" fontId="0" fillId="33" borderId="0" xfId="0" applyFill="1" applyAlignment="1">
      <alignment/>
    </xf>
    <xf numFmtId="0" fontId="13" fillId="33" borderId="0" xfId="0" applyFont="1" applyFill="1" applyAlignment="1">
      <alignment vertical="center"/>
    </xf>
    <xf numFmtId="37" fontId="1" fillId="0" borderId="0" xfId="0" applyNumberFormat="1" applyFont="1" applyAlignment="1">
      <alignment/>
    </xf>
    <xf numFmtId="0" fontId="1" fillId="0" borderId="0" xfId="0" applyFont="1" applyBorder="1" applyAlignment="1" applyProtection="1">
      <alignment vertical="top"/>
      <protection locked="0"/>
    </xf>
    <xf numFmtId="0" fontId="1" fillId="33" borderId="11" xfId="0" applyFont="1" applyFill="1" applyBorder="1" applyAlignment="1">
      <alignment/>
    </xf>
    <xf numFmtId="0" fontId="5" fillId="33" borderId="11" xfId="0" applyFont="1" applyFill="1" applyBorder="1" applyAlignment="1">
      <alignment/>
    </xf>
    <xf numFmtId="0" fontId="5" fillId="33" borderId="0" xfId="0" applyFont="1" applyFill="1" applyBorder="1" applyAlignment="1">
      <alignment horizontal="right"/>
    </xf>
    <xf numFmtId="0" fontId="1" fillId="0" borderId="0" xfId="0" applyFont="1" applyBorder="1" applyAlignment="1">
      <alignment vertical="center"/>
    </xf>
    <xf numFmtId="0" fontId="0" fillId="33" borderId="0" xfId="0" applyFill="1" applyBorder="1" applyAlignment="1">
      <alignment/>
    </xf>
    <xf numFmtId="0" fontId="0" fillId="33" borderId="0" xfId="0" applyFont="1" applyFill="1" applyBorder="1" applyAlignment="1">
      <alignment horizontal="left" vertical="center" wrapText="1"/>
    </xf>
    <xf numFmtId="0" fontId="1" fillId="0" borderId="0" xfId="0" applyFont="1" applyAlignment="1">
      <alignment/>
    </xf>
    <xf numFmtId="0" fontId="4" fillId="33" borderId="12" xfId="0" applyFont="1" applyFill="1" applyBorder="1" applyAlignment="1" applyProtection="1">
      <alignment horizontal="center"/>
      <protection locked="0"/>
    </xf>
    <xf numFmtId="0" fontId="4" fillId="33" borderId="0" xfId="0" applyFont="1" applyFill="1" applyBorder="1" applyAlignment="1">
      <alignment horizontal="center" vertical="top" wrapText="1" readingOrder="1"/>
    </xf>
    <xf numFmtId="4" fontId="1" fillId="33" borderId="0" xfId="0" applyNumberFormat="1" applyFont="1" applyFill="1" applyBorder="1" applyAlignment="1">
      <alignment horizontal="center" vertical="top" wrapText="1" readingOrder="1"/>
    </xf>
    <xf numFmtId="0" fontId="1" fillId="33" borderId="13" xfId="0" applyFont="1" applyFill="1" applyBorder="1" applyAlignment="1">
      <alignment horizontal="right"/>
    </xf>
    <xf numFmtId="0" fontId="6" fillId="33" borderId="14" xfId="0" applyFont="1" applyFill="1" applyBorder="1" applyAlignment="1">
      <alignment horizontal="right" vertical="top"/>
    </xf>
    <xf numFmtId="0" fontId="1" fillId="33" borderId="14" xfId="0" applyFont="1" applyFill="1" applyBorder="1" applyAlignment="1">
      <alignment/>
    </xf>
    <xf numFmtId="0" fontId="1" fillId="33" borderId="0" xfId="0" applyFont="1" applyFill="1" applyBorder="1" applyAlignment="1">
      <alignment horizontal="right" vertical="center"/>
    </xf>
    <xf numFmtId="0" fontId="5" fillId="33" borderId="0" xfId="0" applyFont="1" applyFill="1" applyBorder="1" applyAlignment="1">
      <alignment horizontal="right" vertical="top"/>
    </xf>
    <xf numFmtId="0" fontId="1" fillId="33" borderId="14" xfId="0" applyFont="1" applyFill="1" applyBorder="1" applyAlignment="1">
      <alignment horizontal="center"/>
    </xf>
    <xf numFmtId="0" fontId="1" fillId="33" borderId="15" xfId="0" applyFont="1" applyFill="1" applyBorder="1" applyAlignment="1">
      <alignment horizontal="right"/>
    </xf>
    <xf numFmtId="0" fontId="1" fillId="33" borderId="16" xfId="0" applyFont="1" applyFill="1" applyBorder="1" applyAlignment="1">
      <alignment/>
    </xf>
    <xf numFmtId="165" fontId="1" fillId="33" borderId="13" xfId="0" applyNumberFormat="1" applyFont="1" applyFill="1" applyBorder="1" applyAlignment="1">
      <alignment/>
    </xf>
    <xf numFmtId="0" fontId="7" fillId="33" borderId="0" xfId="0" applyFont="1" applyFill="1" applyAlignment="1">
      <alignment/>
    </xf>
    <xf numFmtId="0" fontId="5" fillId="33" borderId="0" xfId="0" applyFont="1" applyFill="1" applyAlignment="1">
      <alignment/>
    </xf>
    <xf numFmtId="0" fontId="1" fillId="33" borderId="11" xfId="0" applyFont="1" applyFill="1" applyBorder="1" applyAlignment="1">
      <alignment/>
    </xf>
    <xf numFmtId="0" fontId="1" fillId="0" borderId="0" xfId="0" applyFont="1" applyAlignment="1">
      <alignment/>
    </xf>
    <xf numFmtId="0" fontId="4" fillId="33" borderId="17" xfId="0" applyFont="1" applyFill="1" applyBorder="1" applyAlignment="1">
      <alignment horizontal="center"/>
    </xf>
    <xf numFmtId="0" fontId="4" fillId="33" borderId="18" xfId="0" applyFont="1" applyFill="1" applyBorder="1" applyAlignment="1">
      <alignment horizontal="center"/>
    </xf>
    <xf numFmtId="0" fontId="4" fillId="33" borderId="19" xfId="0" applyFont="1" applyFill="1" applyBorder="1" applyAlignment="1">
      <alignment horizontal="center"/>
    </xf>
    <xf numFmtId="0" fontId="4" fillId="33" borderId="20" xfId="0" applyFont="1" applyFill="1" applyBorder="1" applyAlignment="1">
      <alignment horizontal="center"/>
    </xf>
    <xf numFmtId="0" fontId="0" fillId="33" borderId="0" xfId="0" applyFont="1" applyFill="1" applyBorder="1" applyAlignment="1">
      <alignment horizontal="left" wrapText="1"/>
    </xf>
    <xf numFmtId="165" fontId="1" fillId="33" borderId="15" xfId="0" applyNumberFormat="1" applyFont="1" applyFill="1" applyBorder="1" applyAlignment="1">
      <alignment horizontal="right" vertical="top"/>
    </xf>
    <xf numFmtId="165" fontId="1" fillId="33" borderId="15" xfId="0" applyNumberFormat="1" applyFont="1" applyFill="1" applyBorder="1" applyAlignment="1">
      <alignment horizontal="right"/>
    </xf>
    <xf numFmtId="165" fontId="1" fillId="33" borderId="13" xfId="0" applyNumberFormat="1" applyFont="1" applyFill="1" applyBorder="1" applyAlignment="1">
      <alignment horizontal="right"/>
    </xf>
    <xf numFmtId="0" fontId="16" fillId="33" borderId="0" xfId="0" applyFont="1" applyFill="1" applyBorder="1" applyAlignment="1">
      <alignment horizontal="left" wrapText="1"/>
    </xf>
    <xf numFmtId="0" fontId="16" fillId="33" borderId="0" xfId="0" applyFont="1" applyFill="1" applyBorder="1" applyAlignment="1">
      <alignment horizontal="left" vertical="center" wrapText="1"/>
    </xf>
    <xf numFmtId="0" fontId="1" fillId="0" borderId="0" xfId="0" applyFont="1" applyFill="1" applyBorder="1" applyAlignment="1" applyProtection="1">
      <alignment vertical="top" wrapText="1"/>
      <protection locked="0"/>
    </xf>
    <xf numFmtId="0" fontId="1" fillId="33" borderId="0" xfId="0" applyFont="1" applyFill="1" applyBorder="1" applyAlignment="1" applyProtection="1">
      <alignment horizontal="center"/>
      <protection/>
    </xf>
    <xf numFmtId="168" fontId="1" fillId="33" borderId="13" xfId="0" applyNumberFormat="1" applyFont="1" applyFill="1" applyBorder="1" applyAlignment="1">
      <alignment/>
    </xf>
    <xf numFmtId="168" fontId="1" fillId="33" borderId="0" xfId="0" applyNumberFormat="1" applyFont="1" applyFill="1" applyBorder="1" applyAlignment="1">
      <alignment/>
    </xf>
    <xf numFmtId="0" fontId="1" fillId="0" borderId="0" xfId="0" applyFont="1" applyBorder="1" applyAlignment="1" applyProtection="1">
      <alignment vertical="center"/>
      <protection locked="0"/>
    </xf>
    <xf numFmtId="0" fontId="1" fillId="33" borderId="0" xfId="0" applyFont="1" applyFill="1" applyAlignment="1" applyProtection="1">
      <alignment horizontal="center"/>
      <protection/>
    </xf>
    <xf numFmtId="0" fontId="1" fillId="33" borderId="13" xfId="0" applyFont="1" applyFill="1" applyBorder="1" applyAlignment="1">
      <alignment horizontal="right" wrapText="1"/>
    </xf>
    <xf numFmtId="0" fontId="1" fillId="33" borderId="21" xfId="0" applyFont="1" applyFill="1" applyBorder="1" applyAlignment="1">
      <alignment horizontal="center"/>
    </xf>
    <xf numFmtId="0" fontId="1" fillId="33" borderId="22" xfId="0" applyFont="1" applyFill="1" applyBorder="1" applyAlignment="1">
      <alignment horizontal="center"/>
    </xf>
    <xf numFmtId="0" fontId="1" fillId="0" borderId="23" xfId="0" applyFont="1" applyBorder="1" applyAlignment="1" applyProtection="1">
      <alignment horizontal="center"/>
      <protection locked="0"/>
    </xf>
    <xf numFmtId="44" fontId="4" fillId="0" borderId="0" xfId="0" applyNumberFormat="1" applyFont="1" applyFill="1" applyBorder="1" applyAlignment="1">
      <alignment/>
    </xf>
    <xf numFmtId="0" fontId="18" fillId="33" borderId="0" xfId="0" applyFont="1" applyFill="1" applyBorder="1" applyAlignment="1">
      <alignment/>
    </xf>
    <xf numFmtId="0" fontId="1" fillId="0" borderId="24" xfId="0" applyFont="1" applyBorder="1" applyAlignment="1" applyProtection="1">
      <alignment vertical="top"/>
      <protection locked="0"/>
    </xf>
    <xf numFmtId="43" fontId="1" fillId="0" borderId="25" xfId="0" applyNumberFormat="1" applyFont="1" applyBorder="1" applyAlignment="1" applyProtection="1">
      <alignment vertical="top"/>
      <protection locked="0"/>
    </xf>
    <xf numFmtId="0" fontId="1" fillId="0" borderId="26" xfId="0" applyFont="1" applyBorder="1" applyAlignment="1" applyProtection="1">
      <alignment vertical="top"/>
      <protection locked="0"/>
    </xf>
    <xf numFmtId="0" fontId="1" fillId="0" borderId="27" xfId="0" applyFont="1" applyBorder="1" applyAlignment="1" applyProtection="1">
      <alignment vertical="top"/>
      <protection locked="0"/>
    </xf>
    <xf numFmtId="0" fontId="1" fillId="0" borderId="28" xfId="0" applyFont="1" applyBorder="1" applyAlignment="1" applyProtection="1">
      <alignment vertical="top"/>
      <protection locked="0"/>
    </xf>
    <xf numFmtId="0" fontId="1" fillId="33" borderId="0" xfId="0" applyFont="1" applyFill="1" applyAlignment="1">
      <alignment vertical="top" wrapText="1"/>
    </xf>
    <xf numFmtId="0" fontId="19" fillId="33" borderId="0" xfId="0" applyFont="1" applyFill="1" applyAlignment="1">
      <alignment vertical="top" wrapText="1"/>
    </xf>
    <xf numFmtId="44" fontId="4" fillId="33" borderId="0" xfId="0" applyNumberFormat="1" applyFont="1" applyFill="1" applyBorder="1" applyAlignment="1" applyProtection="1">
      <alignment/>
      <protection locked="0"/>
    </xf>
    <xf numFmtId="44" fontId="1" fillId="0" borderId="0" xfId="0" applyNumberFormat="1" applyFont="1" applyBorder="1" applyAlignment="1" applyProtection="1">
      <alignment vertical="center"/>
      <protection locked="0"/>
    </xf>
    <xf numFmtId="44" fontId="1" fillId="0" borderId="0" xfId="0" applyNumberFormat="1" applyFont="1" applyBorder="1" applyAlignment="1">
      <alignment vertical="center"/>
    </xf>
    <xf numFmtId="44" fontId="1" fillId="33" borderId="0" xfId="0" applyNumberFormat="1" applyFont="1" applyFill="1" applyBorder="1" applyAlignment="1">
      <alignment vertical="center" wrapText="1"/>
    </xf>
    <xf numFmtId="0" fontId="1" fillId="0" borderId="0" xfId="0" applyFont="1" applyBorder="1" applyAlignment="1" applyProtection="1">
      <alignment vertical="center" wrapText="1"/>
      <protection locked="0"/>
    </xf>
    <xf numFmtId="0" fontId="1" fillId="33" borderId="29" xfId="0" applyFont="1" applyFill="1" applyBorder="1" applyAlignment="1">
      <alignment horizontal="center"/>
    </xf>
    <xf numFmtId="0" fontId="4" fillId="33" borderId="30" xfId="0" applyFont="1" applyFill="1" applyBorder="1" applyAlignment="1">
      <alignment horizontal="center"/>
    </xf>
    <xf numFmtId="0" fontId="1" fillId="33" borderId="31" xfId="0" applyFont="1" applyFill="1" applyBorder="1" applyAlignment="1">
      <alignment horizontal="center"/>
    </xf>
    <xf numFmtId="0" fontId="4" fillId="0" borderId="32"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xf numFmtId="0" fontId="4" fillId="0" borderId="33" xfId="0" applyFont="1" applyFill="1" applyBorder="1" applyAlignment="1" applyProtection="1">
      <alignment horizontal="center" vertical="top" wrapText="1"/>
      <protection locked="0"/>
    </xf>
    <xf numFmtId="0" fontId="4" fillId="0" borderId="34" xfId="0" applyFont="1" applyFill="1" applyBorder="1" applyAlignment="1" applyProtection="1">
      <alignment horizontal="center" vertical="top" wrapText="1"/>
      <protection locked="0"/>
    </xf>
    <xf numFmtId="0" fontId="1" fillId="33" borderId="35" xfId="0" applyFont="1" applyFill="1" applyBorder="1" applyAlignment="1">
      <alignment horizontal="center"/>
    </xf>
    <xf numFmtId="0" fontId="1" fillId="33" borderId="36" xfId="0" applyFont="1" applyFill="1" applyBorder="1" applyAlignment="1">
      <alignment horizontal="center"/>
    </xf>
    <xf numFmtId="0" fontId="4" fillId="33" borderId="37" xfId="0" applyFont="1" applyFill="1" applyBorder="1" applyAlignment="1">
      <alignment horizontal="center"/>
    </xf>
    <xf numFmtId="165" fontId="1" fillId="33" borderId="38" xfId="0" applyNumberFormat="1" applyFont="1" applyFill="1" applyBorder="1" applyAlignment="1">
      <alignment horizontal="right" vertical="center"/>
    </xf>
    <xf numFmtId="165" fontId="1" fillId="33" borderId="13" xfId="0" applyNumberFormat="1" applyFont="1" applyFill="1" applyBorder="1" applyAlignment="1">
      <alignment vertical="center"/>
    </xf>
    <xf numFmtId="165" fontId="1" fillId="33" borderId="15" xfId="0" applyNumberFormat="1" applyFont="1" applyFill="1" applyBorder="1" applyAlignment="1">
      <alignment vertical="top"/>
    </xf>
    <xf numFmtId="165" fontId="1" fillId="33" borderId="38" xfId="0" applyNumberFormat="1" applyFont="1" applyFill="1" applyBorder="1" applyAlignment="1">
      <alignment horizontal="right"/>
    </xf>
    <xf numFmtId="165" fontId="1" fillId="33" borderId="13" xfId="0" applyNumberFormat="1" applyFont="1" applyFill="1" applyBorder="1" applyAlignment="1">
      <alignment horizontal="right" vertical="center"/>
    </xf>
    <xf numFmtId="0" fontId="4" fillId="0" borderId="32" xfId="0" applyFont="1" applyBorder="1" applyAlignment="1" applyProtection="1">
      <alignment horizontal="center" vertical="top" wrapText="1" readingOrder="1"/>
      <protection locked="0"/>
    </xf>
    <xf numFmtId="0" fontId="4" fillId="0" borderId="10" xfId="0" applyFont="1" applyBorder="1" applyAlignment="1" applyProtection="1">
      <alignment horizontal="center" vertical="top" wrapText="1" readingOrder="1"/>
      <protection locked="0"/>
    </xf>
    <xf numFmtId="0" fontId="4" fillId="0" borderId="39" xfId="0" applyFont="1" applyBorder="1" applyAlignment="1" applyProtection="1">
      <alignment horizontal="center" vertical="top" wrapText="1" readingOrder="1"/>
      <protection locked="0"/>
    </xf>
    <xf numFmtId="4" fontId="1" fillId="0" borderId="40" xfId="0" applyNumberFormat="1" applyFont="1" applyBorder="1" applyAlignment="1" applyProtection="1">
      <alignment horizontal="center" vertical="top" wrapText="1" readingOrder="1"/>
      <protection locked="0"/>
    </xf>
    <xf numFmtId="4" fontId="1" fillId="0" borderId="41" xfId="0" applyNumberFormat="1" applyFont="1" applyBorder="1" applyAlignment="1" applyProtection="1">
      <alignment horizontal="center" vertical="top" wrapText="1" readingOrder="1"/>
      <protection locked="0"/>
    </xf>
    <xf numFmtId="4" fontId="1" fillId="0" borderId="10" xfId="0" applyNumberFormat="1" applyFont="1" applyBorder="1" applyAlignment="1" applyProtection="1">
      <alignment horizontal="center" vertical="top" wrapText="1" readingOrder="1"/>
      <protection locked="0"/>
    </xf>
    <xf numFmtId="0" fontId="0" fillId="33" borderId="42" xfId="0" applyFill="1" applyBorder="1" applyAlignment="1" applyProtection="1">
      <alignment/>
      <protection/>
    </xf>
    <xf numFmtId="0" fontId="1" fillId="33" borderId="13"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0" xfId="0" applyFont="1" applyFill="1" applyBorder="1" applyAlignment="1" applyProtection="1">
      <alignment/>
      <protection/>
    </xf>
    <xf numFmtId="0" fontId="10" fillId="33" borderId="0" xfId="0" applyFont="1" applyFill="1" applyBorder="1" applyAlignment="1" applyProtection="1">
      <alignment/>
      <protection/>
    </xf>
    <xf numFmtId="0" fontId="15" fillId="33" borderId="0" xfId="0" applyFont="1" applyFill="1" applyBorder="1" applyAlignment="1" applyProtection="1">
      <alignment horizontal="center"/>
      <protection/>
    </xf>
    <xf numFmtId="0" fontId="15" fillId="33" borderId="14" xfId="0" applyFont="1" applyFill="1" applyBorder="1" applyAlignment="1" applyProtection="1">
      <alignment horizontal="left"/>
      <protection/>
    </xf>
    <xf numFmtId="0" fontId="5" fillId="33" borderId="0" xfId="0" applyFont="1" applyFill="1" applyBorder="1" applyAlignment="1" applyProtection="1">
      <alignment horizontal="right"/>
      <protection/>
    </xf>
    <xf numFmtId="0" fontId="4" fillId="33" borderId="0" xfId="0" applyFont="1" applyFill="1" applyBorder="1" applyAlignment="1" applyProtection="1">
      <alignment horizontal="center"/>
      <protection/>
    </xf>
    <xf numFmtId="0" fontId="16" fillId="33" borderId="0" xfId="0" applyFont="1" applyFill="1" applyBorder="1" applyAlignment="1" applyProtection="1">
      <alignment horizontal="center"/>
      <protection/>
    </xf>
    <xf numFmtId="0" fontId="1" fillId="33" borderId="14" xfId="0" applyFont="1" applyFill="1" applyBorder="1" applyAlignment="1" applyProtection="1">
      <alignment/>
      <protection/>
    </xf>
    <xf numFmtId="0" fontId="1" fillId="33" borderId="0" xfId="0" applyFont="1" applyFill="1" applyBorder="1" applyAlignment="1" applyProtection="1">
      <alignment horizontal="right" vertical="center" wrapText="1"/>
      <protection/>
    </xf>
    <xf numFmtId="0" fontId="1" fillId="33" borderId="14" xfId="0" applyFont="1" applyFill="1" applyBorder="1" applyAlignment="1" applyProtection="1">
      <alignment horizontal="right" vertical="center" wrapText="1"/>
      <protection/>
    </xf>
    <xf numFmtId="4" fontId="1" fillId="33" borderId="0" xfId="0" applyNumberFormat="1" applyFont="1" applyFill="1" applyBorder="1" applyAlignment="1" applyProtection="1">
      <alignment horizontal="right"/>
      <protection/>
    </xf>
    <xf numFmtId="43" fontId="1" fillId="33" borderId="14" xfId="0" applyNumberFormat="1" applyFont="1" applyFill="1" applyBorder="1" applyAlignment="1" applyProtection="1">
      <alignment horizontal="right"/>
      <protection/>
    </xf>
    <xf numFmtId="0" fontId="1" fillId="33" borderId="43" xfId="0" applyFont="1" applyFill="1" applyBorder="1" applyAlignment="1" applyProtection="1">
      <alignment horizontal="center"/>
      <protection/>
    </xf>
    <xf numFmtId="0" fontId="4" fillId="33" borderId="44" xfId="0" applyFont="1" applyFill="1" applyBorder="1" applyAlignment="1" applyProtection="1">
      <alignment horizontal="center"/>
      <protection/>
    </xf>
    <xf numFmtId="4" fontId="4" fillId="33" borderId="0" xfId="0" applyNumberFormat="1" applyFont="1" applyFill="1" applyBorder="1" applyAlignment="1" applyProtection="1">
      <alignment horizontal="right"/>
      <protection/>
    </xf>
    <xf numFmtId="43" fontId="4" fillId="33" borderId="14" xfId="0" applyNumberFormat="1" applyFont="1" applyFill="1" applyBorder="1" applyAlignment="1" applyProtection="1">
      <alignment horizontal="right"/>
      <protection/>
    </xf>
    <xf numFmtId="0" fontId="4" fillId="33" borderId="45" xfId="0" applyFont="1" applyFill="1" applyBorder="1" applyAlignment="1" applyProtection="1">
      <alignment horizontal="center"/>
      <protection/>
    </xf>
    <xf numFmtId="0" fontId="1" fillId="33" borderId="23" xfId="0" applyFont="1" applyFill="1" applyBorder="1" applyAlignment="1" applyProtection="1">
      <alignment horizontal="center"/>
      <protection/>
    </xf>
    <xf numFmtId="39" fontId="1" fillId="33" borderId="14" xfId="0" applyNumberFormat="1" applyFont="1" applyFill="1" applyBorder="1" applyAlignment="1" applyProtection="1">
      <alignment horizontal="right"/>
      <protection/>
    </xf>
    <xf numFmtId="0" fontId="1" fillId="33" borderId="46" xfId="0" applyFont="1" applyFill="1" applyBorder="1" applyAlignment="1" applyProtection="1">
      <alignment horizontal="center"/>
      <protection/>
    </xf>
    <xf numFmtId="4" fontId="1" fillId="33" borderId="0" xfId="0" applyNumberFormat="1" applyFont="1" applyFill="1" applyBorder="1" applyAlignment="1" applyProtection="1">
      <alignment horizontal="center"/>
      <protection/>
    </xf>
    <xf numFmtId="164" fontId="1" fillId="33" borderId="0" xfId="0" applyNumberFormat="1" applyFont="1" applyFill="1" applyBorder="1" applyAlignment="1" applyProtection="1">
      <alignment/>
      <protection/>
    </xf>
    <xf numFmtId="43" fontId="1" fillId="33" borderId="0" xfId="0" applyNumberFormat="1" applyFont="1" applyFill="1" applyBorder="1" applyAlignment="1" applyProtection="1">
      <alignment/>
      <protection/>
    </xf>
    <xf numFmtId="0" fontId="4" fillId="33" borderId="0" xfId="0" applyFont="1" applyFill="1" applyBorder="1" applyAlignment="1" applyProtection="1">
      <alignment horizontal="right"/>
      <protection/>
    </xf>
    <xf numFmtId="0" fontId="15"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6" fillId="33" borderId="0" xfId="0" applyFont="1" applyFill="1" applyAlignment="1" applyProtection="1">
      <alignment horizontal="center" vertical="top"/>
      <protection/>
    </xf>
    <xf numFmtId="0" fontId="1" fillId="33" borderId="0" xfId="0" applyFont="1" applyFill="1" applyAlignment="1" applyProtection="1">
      <alignment/>
      <protection/>
    </xf>
    <xf numFmtId="0" fontId="18" fillId="33" borderId="0" xfId="0" applyFont="1" applyFill="1" applyBorder="1" applyAlignment="1" applyProtection="1">
      <alignment/>
      <protection/>
    </xf>
    <xf numFmtId="0" fontId="8" fillId="33" borderId="0" xfId="0" applyFont="1" applyFill="1" applyBorder="1" applyAlignment="1" applyProtection="1">
      <alignment horizontal="center" vertical="center"/>
      <protection/>
    </xf>
    <xf numFmtId="169" fontId="1" fillId="33" borderId="0" xfId="0" applyNumberFormat="1" applyFont="1" applyFill="1" applyBorder="1" applyAlignment="1" applyProtection="1">
      <alignment vertical="top"/>
      <protection/>
    </xf>
    <xf numFmtId="0" fontId="0" fillId="33" borderId="0" xfId="0" applyFill="1" applyBorder="1" applyAlignment="1" applyProtection="1">
      <alignment vertical="top"/>
      <protection/>
    </xf>
    <xf numFmtId="0" fontId="1" fillId="33" borderId="0" xfId="0" applyFont="1" applyFill="1" applyBorder="1" applyAlignment="1" applyProtection="1">
      <alignment vertical="top"/>
      <protection/>
    </xf>
    <xf numFmtId="44" fontId="1" fillId="33" borderId="0" xfId="0" applyNumberFormat="1" applyFont="1" applyFill="1" applyAlignment="1" applyProtection="1">
      <alignment/>
      <protection/>
    </xf>
    <xf numFmtId="0" fontId="1" fillId="33" borderId="0" xfId="0" applyFont="1" applyFill="1" applyBorder="1" applyAlignment="1" applyProtection="1">
      <alignment vertical="center"/>
      <protection/>
    </xf>
    <xf numFmtId="0" fontId="1" fillId="33" borderId="0" xfId="0" applyFont="1" applyFill="1" applyBorder="1" applyAlignment="1" applyProtection="1">
      <alignment vertical="center" wrapText="1"/>
      <protection/>
    </xf>
    <xf numFmtId="0" fontId="1" fillId="33" borderId="11" xfId="0" applyFont="1" applyFill="1" applyBorder="1" applyAlignment="1" applyProtection="1">
      <alignment/>
      <protection/>
    </xf>
    <xf numFmtId="0" fontId="11" fillId="33" borderId="0" xfId="0" applyFont="1" applyFill="1" applyAlignment="1" applyProtection="1">
      <alignment horizontal="right"/>
      <protection/>
    </xf>
    <xf numFmtId="44" fontId="4" fillId="33" borderId="0" xfId="0" applyNumberFormat="1" applyFont="1" applyFill="1" applyBorder="1" applyAlignment="1" applyProtection="1">
      <alignment/>
      <protection/>
    </xf>
    <xf numFmtId="0" fontId="5" fillId="33" borderId="11" xfId="0" applyFont="1" applyFill="1" applyBorder="1" applyAlignment="1" applyProtection="1">
      <alignment/>
      <protection/>
    </xf>
    <xf numFmtId="0" fontId="11" fillId="33" borderId="11" xfId="0" applyFont="1" applyFill="1" applyBorder="1" applyAlignment="1" applyProtection="1">
      <alignment horizontal="right"/>
      <protection/>
    </xf>
    <xf numFmtId="44" fontId="4" fillId="33" borderId="11" xfId="0" applyNumberFormat="1" applyFont="1" applyFill="1" applyBorder="1" applyAlignment="1" applyProtection="1">
      <alignment/>
      <protection/>
    </xf>
    <xf numFmtId="0" fontId="11" fillId="33" borderId="0" xfId="0" applyFont="1" applyFill="1" applyBorder="1" applyAlignment="1" applyProtection="1">
      <alignment horizontal="right"/>
      <protection/>
    </xf>
    <xf numFmtId="0" fontId="0" fillId="33" borderId="0" xfId="0" applyFill="1" applyAlignment="1" applyProtection="1">
      <alignment vertical="top" wrapText="1"/>
      <protection/>
    </xf>
    <xf numFmtId="0" fontId="0" fillId="33" borderId="0" xfId="0" applyFill="1" applyAlignment="1" applyProtection="1">
      <alignment wrapText="1"/>
      <protection/>
    </xf>
    <xf numFmtId="0" fontId="1" fillId="0" borderId="21"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1" fillId="0" borderId="47" xfId="0" applyFont="1" applyBorder="1" applyAlignment="1" applyProtection="1">
      <alignment horizontal="center"/>
      <protection locked="0"/>
    </xf>
    <xf numFmtId="0" fontId="1" fillId="0" borderId="48" xfId="0" applyFont="1" applyBorder="1" applyAlignment="1" applyProtection="1">
      <alignment horizontal="center"/>
      <protection locked="0"/>
    </xf>
    <xf numFmtId="0" fontId="1" fillId="0" borderId="49" xfId="0" applyFont="1" applyBorder="1" applyAlignment="1" applyProtection="1">
      <alignment horizontal="center"/>
      <protection locked="0"/>
    </xf>
    <xf numFmtId="0" fontId="1" fillId="0" borderId="43"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22" xfId="0" applyFont="1" applyBorder="1" applyAlignment="1" applyProtection="1">
      <alignment horizontal="center"/>
      <protection locked="0"/>
    </xf>
    <xf numFmtId="0" fontId="7" fillId="0" borderId="23" xfId="0" applyFont="1" applyBorder="1" applyAlignment="1" applyProtection="1">
      <alignment horizontal="center"/>
      <protection locked="0"/>
    </xf>
    <xf numFmtId="0" fontId="7" fillId="0" borderId="48" xfId="0" applyFont="1" applyBorder="1" applyAlignment="1" applyProtection="1">
      <alignment horizontal="center"/>
      <protection locked="0"/>
    </xf>
    <xf numFmtId="0" fontId="7" fillId="0" borderId="49" xfId="0" applyFont="1" applyBorder="1" applyAlignment="1" applyProtection="1">
      <alignment horizontal="center"/>
      <protection locked="0"/>
    </xf>
    <xf numFmtId="0" fontId="7" fillId="0" borderId="43" xfId="0" applyFont="1" applyBorder="1" applyAlignment="1" applyProtection="1">
      <alignment horizontal="center"/>
      <protection locked="0"/>
    </xf>
    <xf numFmtId="0" fontId="1" fillId="0" borderId="21" xfId="0" applyFont="1" applyFill="1" applyBorder="1" applyAlignment="1" applyProtection="1">
      <alignment horizontal="center"/>
      <protection locked="0"/>
    </xf>
    <xf numFmtId="0" fontId="1" fillId="0" borderId="22" xfId="0" applyFont="1" applyFill="1" applyBorder="1" applyAlignment="1" applyProtection="1">
      <alignment horizontal="center"/>
      <protection locked="0"/>
    </xf>
    <xf numFmtId="0" fontId="1" fillId="0" borderId="23" xfId="0" applyFont="1" applyFill="1" applyBorder="1" applyAlignment="1" applyProtection="1">
      <alignment horizontal="center"/>
      <protection locked="0"/>
    </xf>
    <xf numFmtId="0" fontId="4" fillId="33" borderId="50" xfId="0" applyFont="1" applyFill="1" applyBorder="1" applyAlignment="1" applyProtection="1">
      <alignment horizontal="center"/>
      <protection/>
    </xf>
    <xf numFmtId="0" fontId="1" fillId="33" borderId="0" xfId="0" applyFont="1" applyFill="1" applyAlignment="1" applyProtection="1">
      <alignment horizontal="right"/>
      <protection/>
    </xf>
    <xf numFmtId="0" fontId="1" fillId="33" borderId="0" xfId="0" applyFont="1" applyFill="1" applyAlignment="1" applyProtection="1">
      <alignment/>
      <protection/>
    </xf>
    <xf numFmtId="0" fontId="13" fillId="33" borderId="0" xfId="0" applyFont="1" applyFill="1" applyAlignment="1" applyProtection="1">
      <alignment vertical="center"/>
      <protection/>
    </xf>
    <xf numFmtId="0" fontId="7" fillId="33" borderId="0" xfId="0" applyFont="1" applyFill="1" applyAlignment="1" applyProtection="1">
      <alignment vertical="center"/>
      <protection/>
    </xf>
    <xf numFmtId="0" fontId="7" fillId="33" borderId="0" xfId="0" applyFont="1" applyFill="1" applyBorder="1" applyAlignment="1" applyProtection="1">
      <alignment vertical="center"/>
      <protection/>
    </xf>
    <xf numFmtId="164" fontId="1" fillId="0" borderId="0" xfId="0" applyNumberFormat="1" applyFont="1" applyBorder="1" applyAlignment="1" applyProtection="1">
      <alignment horizontal="right" vertical="center" wrapText="1"/>
      <protection locked="0"/>
    </xf>
    <xf numFmtId="44" fontId="1" fillId="0" borderId="51" xfId="0" applyNumberFormat="1" applyFont="1" applyFill="1" applyBorder="1" applyAlignment="1" applyProtection="1">
      <alignment vertical="top"/>
      <protection locked="0"/>
    </xf>
    <xf numFmtId="44" fontId="1" fillId="33" borderId="34" xfId="0" applyNumberFormat="1" applyFont="1" applyFill="1" applyBorder="1" applyAlignment="1">
      <alignment vertical="top"/>
    </xf>
    <xf numFmtId="44" fontId="1" fillId="0" borderId="34" xfId="0" applyNumberFormat="1" applyFont="1" applyBorder="1" applyAlignment="1" applyProtection="1">
      <alignment vertical="top"/>
      <protection locked="0"/>
    </xf>
    <xf numFmtId="44" fontId="1" fillId="0" borderId="52" xfId="0" applyNumberFormat="1" applyFont="1" applyBorder="1" applyAlignment="1" applyProtection="1">
      <alignment vertical="top"/>
      <protection locked="0"/>
    </xf>
    <xf numFmtId="44" fontId="1" fillId="0" borderId="53" xfId="0" applyNumberFormat="1" applyFont="1" applyFill="1" applyBorder="1" applyAlignment="1" applyProtection="1">
      <alignment vertical="top"/>
      <protection locked="0"/>
    </xf>
    <xf numFmtId="44" fontId="1" fillId="0" borderId="54" xfId="0" applyNumberFormat="1" applyFont="1" applyFill="1" applyBorder="1" applyAlignment="1" applyProtection="1">
      <alignment vertical="top"/>
      <protection locked="0"/>
    </xf>
    <xf numFmtId="0" fontId="1" fillId="0" borderId="54" xfId="0" applyFont="1" applyFill="1" applyBorder="1" applyAlignment="1" applyProtection="1">
      <alignment vertical="top"/>
      <protection locked="0"/>
    </xf>
    <xf numFmtId="0" fontId="1" fillId="0" borderId="55" xfId="0" applyFont="1" applyFill="1" applyBorder="1" applyAlignment="1" applyProtection="1">
      <alignment vertical="top"/>
      <protection locked="0"/>
    </xf>
    <xf numFmtId="0" fontId="0" fillId="33" borderId="56" xfId="0" applyFill="1" applyBorder="1" applyAlignment="1" applyProtection="1">
      <alignment/>
      <protection/>
    </xf>
    <xf numFmtId="0" fontId="1" fillId="33" borderId="12" xfId="0" applyFont="1" applyFill="1" applyBorder="1" applyAlignment="1" applyProtection="1">
      <alignment horizontal="right"/>
      <protection/>
    </xf>
    <xf numFmtId="0" fontId="15" fillId="33" borderId="36" xfId="0" applyFont="1" applyFill="1" applyBorder="1" applyAlignment="1" applyProtection="1">
      <alignment horizontal="left"/>
      <protection/>
    </xf>
    <xf numFmtId="0" fontId="1" fillId="33" borderId="36" xfId="0" applyFont="1" applyFill="1" applyBorder="1" applyAlignment="1" applyProtection="1">
      <alignment/>
      <protection/>
    </xf>
    <xf numFmtId="0" fontId="6" fillId="33" borderId="36" xfId="0" applyFont="1" applyFill="1" applyBorder="1" applyAlignment="1">
      <alignment horizontal="right" vertical="top"/>
    </xf>
    <xf numFmtId="0" fontId="1" fillId="33" borderId="36" xfId="0" applyFont="1" applyFill="1" applyBorder="1" applyAlignment="1">
      <alignment/>
    </xf>
    <xf numFmtId="0" fontId="1" fillId="33" borderId="12" xfId="0" applyFont="1" applyFill="1" applyBorder="1" applyAlignment="1">
      <alignment horizontal="right"/>
    </xf>
    <xf numFmtId="0" fontId="1" fillId="33" borderId="36" xfId="0" applyFont="1" applyFill="1" applyBorder="1" applyAlignment="1">
      <alignment horizontal="center"/>
    </xf>
    <xf numFmtId="0" fontId="1" fillId="33" borderId="36" xfId="0" applyFont="1" applyFill="1" applyBorder="1" applyAlignment="1" applyProtection="1">
      <alignment horizontal="right" vertical="center" wrapText="1"/>
      <protection/>
    </xf>
    <xf numFmtId="0" fontId="0" fillId="0" borderId="0" xfId="0" applyAlignment="1" applyProtection="1">
      <alignment/>
      <protection locked="0"/>
    </xf>
    <xf numFmtId="44" fontId="1" fillId="0" borderId="55" xfId="0" applyNumberFormat="1" applyFont="1" applyFill="1" applyBorder="1" applyAlignment="1" applyProtection="1">
      <alignment vertical="top"/>
      <protection locked="0"/>
    </xf>
    <xf numFmtId="0" fontId="0" fillId="33" borderId="42" xfId="0" applyFill="1" applyBorder="1" applyAlignment="1">
      <alignment/>
    </xf>
    <xf numFmtId="0" fontId="0" fillId="33" borderId="42" xfId="0" applyFill="1" applyBorder="1" applyAlignment="1" applyProtection="1">
      <alignment/>
      <protection locked="0"/>
    </xf>
    <xf numFmtId="0" fontId="15" fillId="33" borderId="14" xfId="0" applyFont="1" applyFill="1" applyBorder="1" applyAlignment="1" applyProtection="1">
      <alignment horizontal="center"/>
      <protection/>
    </xf>
    <xf numFmtId="0" fontId="6" fillId="33" borderId="14" xfId="0" applyFont="1" applyFill="1" applyBorder="1" applyAlignment="1" applyProtection="1">
      <alignment horizontal="center"/>
      <protection/>
    </xf>
    <xf numFmtId="0" fontId="7" fillId="33" borderId="0" xfId="0" applyFont="1" applyFill="1" applyBorder="1" applyAlignment="1">
      <alignment/>
    </xf>
    <xf numFmtId="0" fontId="6" fillId="33" borderId="14" xfId="0" applyFont="1" applyFill="1" applyBorder="1" applyAlignment="1" applyProtection="1">
      <alignment horizontal="center" vertical="top"/>
      <protection/>
    </xf>
    <xf numFmtId="0" fontId="5" fillId="33" borderId="0" xfId="0" applyFont="1" applyFill="1" applyBorder="1" applyAlignment="1">
      <alignment/>
    </xf>
    <xf numFmtId="0" fontId="1" fillId="33" borderId="14" xfId="0" applyFont="1" applyFill="1" applyBorder="1" applyAlignment="1" applyProtection="1">
      <alignment/>
      <protection/>
    </xf>
    <xf numFmtId="0" fontId="8" fillId="33" borderId="13" xfId="0" applyFont="1" applyFill="1" applyBorder="1" applyAlignment="1">
      <alignment vertical="center"/>
    </xf>
    <xf numFmtId="44" fontId="1" fillId="33" borderId="14" xfId="0" applyNumberFormat="1" applyFont="1" applyFill="1" applyBorder="1" applyAlignment="1" applyProtection="1">
      <alignment/>
      <protection/>
    </xf>
    <xf numFmtId="0" fontId="13"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0" fillId="33" borderId="13" xfId="0" applyFill="1" applyBorder="1" applyAlignment="1">
      <alignment/>
    </xf>
    <xf numFmtId="0" fontId="1" fillId="33" borderId="0" xfId="0" applyFont="1" applyFill="1" applyBorder="1" applyAlignment="1">
      <alignment wrapText="1"/>
    </xf>
    <xf numFmtId="44" fontId="1" fillId="33" borderId="14" xfId="0" applyNumberFormat="1" applyFont="1" applyFill="1" applyBorder="1" applyAlignment="1" applyProtection="1">
      <alignment wrapText="1"/>
      <protection/>
    </xf>
    <xf numFmtId="0" fontId="1" fillId="33" borderId="57" xfId="0" applyFont="1" applyFill="1" applyBorder="1" applyAlignment="1">
      <alignment horizontal="right"/>
    </xf>
    <xf numFmtId="44" fontId="1" fillId="33" borderId="58" xfId="0" applyNumberFormat="1" applyFont="1" applyFill="1" applyBorder="1" applyAlignment="1" applyProtection="1">
      <alignment/>
      <protection/>
    </xf>
    <xf numFmtId="0" fontId="5" fillId="33" borderId="13" xfId="0" applyFont="1" applyFill="1" applyBorder="1" applyAlignment="1">
      <alignment horizontal="right"/>
    </xf>
    <xf numFmtId="0" fontId="1" fillId="33" borderId="0" xfId="0" applyFont="1" applyFill="1" applyBorder="1" applyAlignment="1" applyProtection="1">
      <alignment wrapText="1"/>
      <protection/>
    </xf>
    <xf numFmtId="44" fontId="4" fillId="33" borderId="59" xfId="0" applyNumberFormat="1" applyFont="1" applyFill="1" applyBorder="1" applyAlignment="1" applyProtection="1">
      <alignment/>
      <protection/>
    </xf>
    <xf numFmtId="44" fontId="4" fillId="33" borderId="14" xfId="0" applyNumberFormat="1" applyFont="1" applyFill="1" applyBorder="1" applyAlignment="1" applyProtection="1">
      <alignment/>
      <protection/>
    </xf>
    <xf numFmtId="44" fontId="4" fillId="33" borderId="58" xfId="0" applyNumberFormat="1" applyFont="1" applyFill="1" applyBorder="1" applyAlignment="1" applyProtection="1">
      <alignment/>
      <protection/>
    </xf>
    <xf numFmtId="0" fontId="13" fillId="33" borderId="0" xfId="0" applyFont="1" applyFill="1" applyBorder="1" applyAlignment="1">
      <alignment vertical="center"/>
    </xf>
    <xf numFmtId="0" fontId="1" fillId="33" borderId="0" xfId="0" applyFont="1" applyFill="1" applyBorder="1" applyAlignment="1">
      <alignment vertical="top" wrapText="1"/>
    </xf>
    <xf numFmtId="0" fontId="19" fillId="33" borderId="0" xfId="0" applyFont="1" applyFill="1" applyBorder="1" applyAlignment="1">
      <alignment vertical="top" wrapText="1"/>
    </xf>
    <xf numFmtId="0" fontId="0" fillId="33" borderId="0" xfId="0" applyFill="1" applyBorder="1" applyAlignment="1" applyProtection="1">
      <alignment vertical="top" wrapText="1"/>
      <protection/>
    </xf>
    <xf numFmtId="0" fontId="1" fillId="33" borderId="16" xfId="0" applyFont="1" applyFill="1" applyBorder="1" applyAlignment="1">
      <alignment horizontal="right" vertical="center"/>
    </xf>
    <xf numFmtId="164" fontId="1" fillId="0" borderId="16" xfId="0" applyNumberFormat="1" applyFont="1" applyBorder="1" applyAlignment="1" applyProtection="1">
      <alignment horizontal="right" vertical="center" wrapText="1"/>
      <protection locked="0"/>
    </xf>
    <xf numFmtId="0" fontId="18" fillId="33" borderId="16" xfId="0" applyFont="1" applyFill="1" applyBorder="1" applyAlignment="1">
      <alignment/>
    </xf>
    <xf numFmtId="0" fontId="0" fillId="33" borderId="16" xfId="0" applyFill="1" applyBorder="1" applyAlignment="1" applyProtection="1">
      <alignment wrapText="1"/>
      <protection/>
    </xf>
    <xf numFmtId="44" fontId="1" fillId="33" borderId="60" xfId="0" applyNumberFormat="1" applyFont="1" applyFill="1" applyBorder="1" applyAlignment="1" applyProtection="1">
      <alignment/>
      <protection/>
    </xf>
    <xf numFmtId="169" fontId="1" fillId="0" borderId="51" xfId="0" applyNumberFormat="1" applyFont="1" applyFill="1" applyBorder="1" applyAlignment="1" applyProtection="1">
      <alignment vertical="top"/>
      <protection locked="0"/>
    </xf>
    <xf numFmtId="0" fontId="1" fillId="0" borderId="0" xfId="0" applyFont="1" applyBorder="1" applyAlignment="1">
      <alignment/>
    </xf>
    <xf numFmtId="43" fontId="1" fillId="33" borderId="14" xfId="0" applyNumberFormat="1" applyFont="1" applyFill="1" applyBorder="1" applyAlignment="1" applyProtection="1">
      <alignment horizontal="right"/>
      <protection/>
    </xf>
    <xf numFmtId="39" fontId="1" fillId="33" borderId="14" xfId="0" applyNumberFormat="1" applyFont="1" applyFill="1" applyBorder="1" applyAlignment="1" applyProtection="1">
      <alignment horizontal="right"/>
      <protection/>
    </xf>
    <xf numFmtId="0" fontId="1" fillId="33" borderId="15" xfId="0" applyFont="1" applyFill="1" applyBorder="1" applyAlignment="1">
      <alignment/>
    </xf>
    <xf numFmtId="0" fontId="1" fillId="33" borderId="16" xfId="0" applyFont="1" applyFill="1" applyBorder="1" applyAlignment="1" applyProtection="1">
      <alignment/>
      <protection/>
    </xf>
    <xf numFmtId="44" fontId="1" fillId="33" borderId="16" xfId="0" applyNumberFormat="1" applyFont="1" applyFill="1" applyBorder="1" applyAlignment="1" applyProtection="1">
      <alignment/>
      <protection/>
    </xf>
    <xf numFmtId="43" fontId="1" fillId="33" borderId="60" xfId="0" applyNumberFormat="1" applyFont="1" applyFill="1" applyBorder="1" applyAlignment="1" applyProtection="1">
      <alignment horizontal="right"/>
      <protection/>
    </xf>
    <xf numFmtId="0" fontId="1" fillId="33" borderId="42" xfId="0" applyFont="1" applyFill="1" applyBorder="1" applyAlignment="1">
      <alignment/>
    </xf>
    <xf numFmtId="0" fontId="0" fillId="33" borderId="61" xfId="0" applyFill="1" applyBorder="1" applyAlignment="1">
      <alignment/>
    </xf>
    <xf numFmtId="0" fontId="21" fillId="33" borderId="42" xfId="0" applyFont="1" applyFill="1" applyBorder="1" applyAlignment="1">
      <alignment/>
    </xf>
    <xf numFmtId="0" fontId="0" fillId="33" borderId="0" xfId="0" applyFill="1" applyBorder="1" applyAlignment="1">
      <alignment horizontal="center"/>
    </xf>
    <xf numFmtId="0" fontId="0" fillId="33" borderId="14" xfId="0" applyFill="1" applyBorder="1" applyAlignment="1">
      <alignment/>
    </xf>
    <xf numFmtId="0" fontId="13" fillId="33" borderId="38" xfId="0" applyFont="1" applyFill="1" applyBorder="1" applyAlignment="1">
      <alignment/>
    </xf>
    <xf numFmtId="0" fontId="0" fillId="33" borderId="42" xfId="0" applyFill="1" applyBorder="1" applyAlignment="1">
      <alignment horizontal="center"/>
    </xf>
    <xf numFmtId="0" fontId="0" fillId="34" borderId="61" xfId="0" applyFill="1" applyBorder="1" applyAlignment="1">
      <alignment/>
    </xf>
    <xf numFmtId="0" fontId="0" fillId="33" borderId="13" xfId="0" applyFont="1" applyFill="1" applyBorder="1" applyAlignment="1">
      <alignment horizontal="left" indent="1"/>
    </xf>
    <xf numFmtId="0" fontId="12" fillId="33" borderId="0" xfId="0" applyFont="1" applyFill="1" applyBorder="1" applyAlignment="1">
      <alignment horizontal="right"/>
    </xf>
    <xf numFmtId="0" fontId="12" fillId="33" borderId="0" xfId="0" applyFont="1" applyFill="1" applyBorder="1" applyAlignment="1" quotePrefix="1">
      <alignment horizontal="right"/>
    </xf>
    <xf numFmtId="0" fontId="0" fillId="34" borderId="14" xfId="0" applyFill="1" applyBorder="1" applyAlignment="1">
      <alignment/>
    </xf>
    <xf numFmtId="0" fontId="1" fillId="33" borderId="13" xfId="0" applyFont="1" applyFill="1" applyBorder="1" applyAlignment="1">
      <alignment horizontal="left" indent="1"/>
    </xf>
    <xf numFmtId="4" fontId="1" fillId="33" borderId="0" xfId="0" applyNumberFormat="1" applyFont="1" applyFill="1" applyBorder="1" applyAlignment="1">
      <alignment horizontal="right"/>
    </xf>
    <xf numFmtId="43" fontId="4" fillId="33" borderId="0" xfId="0" applyNumberFormat="1" applyFont="1" applyFill="1" applyBorder="1" applyAlignment="1" applyProtection="1">
      <alignment horizontal="center"/>
      <protection locked="0"/>
    </xf>
    <xf numFmtId="4" fontId="1" fillId="33" borderId="13" xfId="0" applyNumberFormat="1" applyFont="1" applyFill="1" applyBorder="1" applyAlignment="1">
      <alignment horizontal="left" indent="1"/>
    </xf>
    <xf numFmtId="43" fontId="1" fillId="33" borderId="13" xfId="0" applyNumberFormat="1" applyFont="1" applyFill="1" applyBorder="1" applyAlignment="1">
      <alignment horizontal="left" indent="1"/>
    </xf>
    <xf numFmtId="0" fontId="0" fillId="34" borderId="15" xfId="0" applyFill="1" applyBorder="1" applyAlignment="1">
      <alignment/>
    </xf>
    <xf numFmtId="0" fontId="0" fillId="34" borderId="16" xfId="0" applyFill="1" applyBorder="1" applyAlignment="1">
      <alignment/>
    </xf>
    <xf numFmtId="0" fontId="14" fillId="33" borderId="62" xfId="0" applyFont="1" applyFill="1" applyBorder="1" applyAlignment="1">
      <alignment horizontal="right"/>
    </xf>
    <xf numFmtId="164" fontId="14" fillId="33" borderId="63" xfId="0" applyNumberFormat="1" applyFont="1" applyFill="1" applyBorder="1" applyAlignment="1">
      <alignment/>
    </xf>
    <xf numFmtId="0" fontId="0" fillId="33" borderId="38" xfId="0" applyFill="1" applyBorder="1" applyAlignment="1">
      <alignment/>
    </xf>
    <xf numFmtId="0" fontId="0" fillId="33" borderId="42" xfId="0" applyFill="1" applyBorder="1" applyAlignment="1">
      <alignment horizontal="right"/>
    </xf>
    <xf numFmtId="0" fontId="0" fillId="33" borderId="13" xfId="0" applyFont="1" applyFill="1" applyBorder="1" applyAlignment="1">
      <alignment horizontal="left"/>
    </xf>
    <xf numFmtId="0" fontId="0" fillId="33" borderId="0" xfId="0" applyFill="1" applyBorder="1" applyAlignment="1">
      <alignment horizontal="right"/>
    </xf>
    <xf numFmtId="164" fontId="1" fillId="33" borderId="0" xfId="0" applyNumberFormat="1" applyFont="1" applyFill="1" applyBorder="1" applyAlignment="1">
      <alignment horizontal="right"/>
    </xf>
    <xf numFmtId="0" fontId="1" fillId="33" borderId="0" xfId="0" applyFont="1" applyFill="1" applyBorder="1" applyAlignment="1">
      <alignment horizontal="center"/>
    </xf>
    <xf numFmtId="0" fontId="0" fillId="34" borderId="58" xfId="0" applyFill="1" applyBorder="1" applyAlignment="1">
      <alignment/>
    </xf>
    <xf numFmtId="0" fontId="0" fillId="33" borderId="13" xfId="0" applyFont="1" applyFill="1" applyBorder="1" applyAlignment="1">
      <alignment/>
    </xf>
    <xf numFmtId="0" fontId="0" fillId="33" borderId="13" xfId="0" applyFill="1" applyBorder="1" applyAlignment="1">
      <alignment horizontal="right"/>
    </xf>
    <xf numFmtId="164" fontId="1" fillId="33" borderId="0" xfId="0" applyNumberFormat="1" applyFont="1" applyFill="1" applyBorder="1" applyAlignment="1">
      <alignment/>
    </xf>
    <xf numFmtId="164" fontId="1" fillId="33" borderId="0" xfId="0" applyNumberFormat="1" applyFont="1" applyFill="1" applyBorder="1" applyAlignment="1">
      <alignment/>
    </xf>
    <xf numFmtId="0" fontId="12" fillId="33" borderId="0" xfId="0" applyFont="1" applyFill="1" applyBorder="1" applyAlignment="1">
      <alignment horizontal="center" vertical="center"/>
    </xf>
    <xf numFmtId="0" fontId="12" fillId="33" borderId="0" xfId="0" applyFont="1" applyFill="1" applyBorder="1" applyAlignment="1">
      <alignment horizontal="right" vertical="center" wrapText="1"/>
    </xf>
    <xf numFmtId="0" fontId="0" fillId="33" borderId="0" xfId="0" applyFill="1" applyBorder="1" applyAlignment="1">
      <alignment/>
    </xf>
    <xf numFmtId="0" fontId="0" fillId="34" borderId="64" xfId="0" applyFill="1" applyBorder="1" applyAlignment="1">
      <alignment/>
    </xf>
    <xf numFmtId="0" fontId="0" fillId="34" borderId="0" xfId="0" applyFill="1" applyBorder="1" applyAlignment="1">
      <alignment/>
    </xf>
    <xf numFmtId="164" fontId="14" fillId="33" borderId="0" xfId="0" applyNumberFormat="1" applyFont="1" applyFill="1" applyBorder="1" applyAlignment="1">
      <alignment horizontal="right"/>
    </xf>
    <xf numFmtId="44" fontId="0" fillId="33" borderId="65" xfId="0" applyNumberFormat="1" applyFill="1" applyBorder="1" applyAlignment="1">
      <alignment/>
    </xf>
    <xf numFmtId="44" fontId="0" fillId="33" borderId="14" xfId="0" applyNumberFormat="1" applyFill="1" applyBorder="1" applyAlignment="1">
      <alignment/>
    </xf>
    <xf numFmtId="0" fontId="0" fillId="33" borderId="13" xfId="0" applyFill="1" applyBorder="1" applyAlignment="1">
      <alignment horizontal="center"/>
    </xf>
    <xf numFmtId="0" fontId="1" fillId="33" borderId="13" xfId="0" applyFont="1" applyFill="1" applyBorder="1" applyAlignment="1" applyProtection="1">
      <alignment vertical="top" wrapText="1"/>
      <protection locked="0"/>
    </xf>
    <xf numFmtId="43" fontId="1" fillId="33" borderId="0" xfId="0" applyNumberFormat="1" applyFont="1" applyFill="1" applyBorder="1" applyAlignment="1" applyProtection="1">
      <alignment vertical="top"/>
      <protection locked="0"/>
    </xf>
    <xf numFmtId="171" fontId="1" fillId="33" borderId="0" xfId="0" applyNumberFormat="1" applyFont="1" applyFill="1" applyBorder="1" applyAlignment="1" applyProtection="1">
      <alignment vertical="top"/>
      <protection locked="0"/>
    </xf>
    <xf numFmtId="0" fontId="1" fillId="34" borderId="14" xfId="0" applyFont="1" applyFill="1" applyBorder="1" applyAlignment="1" applyProtection="1">
      <alignment vertical="top" wrapText="1"/>
      <protection locked="0"/>
    </xf>
    <xf numFmtId="0" fontId="1" fillId="34" borderId="0" xfId="0" applyFont="1" applyFill="1" applyBorder="1" applyAlignment="1" applyProtection="1">
      <alignment vertical="top" wrapText="1"/>
      <protection locked="0"/>
    </xf>
    <xf numFmtId="44" fontId="0" fillId="33" borderId="66" xfId="0" applyNumberFormat="1" applyFill="1" applyBorder="1" applyAlignment="1">
      <alignment/>
    </xf>
    <xf numFmtId="44" fontId="1" fillId="33" borderId="67" xfId="0" applyNumberFormat="1" applyFont="1" applyFill="1" applyBorder="1" applyAlignment="1" applyProtection="1">
      <alignment vertical="top"/>
      <protection locked="0"/>
    </xf>
    <xf numFmtId="0" fontId="0" fillId="34" borderId="68" xfId="0" applyFill="1" applyBorder="1" applyAlignment="1">
      <alignment/>
    </xf>
    <xf numFmtId="0" fontId="0" fillId="33" borderId="68" xfId="0" applyFill="1" applyBorder="1" applyAlignment="1">
      <alignment/>
    </xf>
    <xf numFmtId="0" fontId="14" fillId="33" borderId="69" xfId="0" applyFont="1" applyFill="1" applyBorder="1" applyAlignment="1">
      <alignment horizontal="right"/>
    </xf>
    <xf numFmtId="44" fontId="0" fillId="33" borderId="14" xfId="0" applyNumberFormat="1" applyFont="1" applyFill="1" applyBorder="1" applyAlignment="1">
      <alignment/>
    </xf>
    <xf numFmtId="0" fontId="0" fillId="33" borderId="68" xfId="0" applyFill="1" applyBorder="1" applyAlignment="1">
      <alignment/>
    </xf>
    <xf numFmtId="0" fontId="14" fillId="33" borderId="68" xfId="0" applyFont="1" applyFill="1" applyBorder="1" applyAlignment="1">
      <alignment horizontal="right" indent="1"/>
    </xf>
    <xf numFmtId="44" fontId="0" fillId="33" borderId="65" xfId="0" applyNumberFormat="1" applyFont="1" applyFill="1" applyBorder="1" applyAlignment="1">
      <alignment/>
    </xf>
    <xf numFmtId="0" fontId="14" fillId="33" borderId="0" xfId="0" applyFont="1" applyFill="1" applyBorder="1" applyAlignment="1">
      <alignment horizontal="right" indent="1"/>
    </xf>
    <xf numFmtId="164" fontId="1" fillId="33" borderId="14" xfId="0" applyNumberFormat="1" applyFont="1" applyFill="1" applyBorder="1" applyAlignment="1">
      <alignment/>
    </xf>
    <xf numFmtId="0" fontId="0" fillId="33" borderId="13" xfId="0" applyFont="1" applyFill="1" applyBorder="1" applyAlignment="1" applyProtection="1">
      <alignment vertical="top" wrapText="1"/>
      <protection locked="0"/>
    </xf>
    <xf numFmtId="44" fontId="0" fillId="33" borderId="0" xfId="0" applyNumberFormat="1" applyFill="1" applyBorder="1" applyAlignment="1">
      <alignment/>
    </xf>
    <xf numFmtId="0" fontId="0" fillId="33" borderId="15" xfId="0" applyFill="1" applyBorder="1" applyAlignment="1">
      <alignment horizontal="right"/>
    </xf>
    <xf numFmtId="0" fontId="0" fillId="33" borderId="16" xfId="0" applyFill="1" applyBorder="1" applyAlignment="1">
      <alignment/>
    </xf>
    <xf numFmtId="0" fontId="0" fillId="33" borderId="16" xfId="0" applyFill="1" applyBorder="1" applyAlignment="1">
      <alignment/>
    </xf>
    <xf numFmtId="164" fontId="0" fillId="33" borderId="61" xfId="0" applyNumberFormat="1" applyFont="1" applyFill="1" applyBorder="1" applyAlignment="1">
      <alignment/>
    </xf>
    <xf numFmtId="0" fontId="0" fillId="33" borderId="57" xfId="0" applyFill="1" applyBorder="1" applyAlignment="1">
      <alignment/>
    </xf>
    <xf numFmtId="0" fontId="0" fillId="33" borderId="11" xfId="0" applyFill="1" applyBorder="1" applyAlignment="1">
      <alignment/>
    </xf>
    <xf numFmtId="164" fontId="0" fillId="33" borderId="14" xfId="0" applyNumberFormat="1" applyFont="1" applyFill="1" applyBorder="1" applyAlignment="1">
      <alignment/>
    </xf>
    <xf numFmtId="0" fontId="0" fillId="33" borderId="70" xfId="0" applyFill="1" applyBorder="1" applyAlignment="1">
      <alignment/>
    </xf>
    <xf numFmtId="0" fontId="0" fillId="33" borderId="71" xfId="0" applyFill="1" applyBorder="1" applyAlignment="1">
      <alignment/>
    </xf>
    <xf numFmtId="0" fontId="12" fillId="0" borderId="72" xfId="0" applyFont="1" applyBorder="1" applyAlignment="1">
      <alignment/>
    </xf>
    <xf numFmtId="0" fontId="12" fillId="0" borderId="73" xfId="0" applyFont="1" applyBorder="1" applyAlignment="1">
      <alignment/>
    </xf>
    <xf numFmtId="0" fontId="12" fillId="0" borderId="74" xfId="0" applyFont="1" applyBorder="1" applyAlignment="1">
      <alignment/>
    </xf>
    <xf numFmtId="0" fontId="24" fillId="0" borderId="68" xfId="0" applyFont="1" applyBorder="1" applyAlignment="1">
      <alignment horizontal="center"/>
    </xf>
    <xf numFmtId="0" fontId="12" fillId="0" borderId="65" xfId="0" applyFont="1" applyBorder="1" applyAlignment="1">
      <alignment/>
    </xf>
    <xf numFmtId="0" fontId="24" fillId="33" borderId="19" xfId="0" applyFont="1" applyFill="1" applyBorder="1" applyAlignment="1">
      <alignment horizontal="center"/>
    </xf>
    <xf numFmtId="165" fontId="24" fillId="33" borderId="75" xfId="0" applyNumberFormat="1" applyFont="1" applyFill="1" applyBorder="1" applyAlignment="1">
      <alignment horizontal="right"/>
    </xf>
    <xf numFmtId="0" fontId="25" fillId="0" borderId="21" xfId="0" applyFont="1" applyBorder="1" applyAlignment="1">
      <alignment horizontal="center"/>
    </xf>
    <xf numFmtId="0" fontId="25" fillId="0" borderId="22" xfId="0" applyFont="1" applyBorder="1" applyAlignment="1">
      <alignment horizontal="center"/>
    </xf>
    <xf numFmtId="165" fontId="12" fillId="33" borderId="76" xfId="0" applyNumberFormat="1" applyFont="1" applyFill="1" applyBorder="1" applyAlignment="1">
      <alignment horizontal="right" vertical="top"/>
    </xf>
    <xf numFmtId="0" fontId="24" fillId="33" borderId="17" xfId="0" applyFont="1" applyFill="1" applyBorder="1" applyAlignment="1">
      <alignment horizontal="center"/>
    </xf>
    <xf numFmtId="0" fontId="24" fillId="33" borderId="18" xfId="0" applyFont="1" applyFill="1" applyBorder="1" applyAlignment="1">
      <alignment horizontal="center"/>
    </xf>
    <xf numFmtId="0" fontId="25" fillId="0" borderId="21" xfId="0" applyFont="1" applyFill="1" applyBorder="1" applyAlignment="1">
      <alignment horizontal="center"/>
    </xf>
    <xf numFmtId="0" fontId="25" fillId="0" borderId="22" xfId="0" applyFont="1" applyFill="1" applyBorder="1" applyAlignment="1">
      <alignment horizontal="center"/>
    </xf>
    <xf numFmtId="165" fontId="12" fillId="33" borderId="77" xfId="0" applyNumberFormat="1" applyFont="1" applyFill="1" applyBorder="1" applyAlignment="1">
      <alignment horizontal="right" vertical="top"/>
    </xf>
    <xf numFmtId="0" fontId="12" fillId="33" borderId="42" xfId="0" applyFont="1" applyFill="1" applyBorder="1" applyAlignment="1" applyProtection="1">
      <alignment horizontal="center"/>
      <protection locked="0"/>
    </xf>
    <xf numFmtId="0" fontId="12" fillId="0" borderId="47" xfId="0" applyFont="1" applyBorder="1" applyAlignment="1" applyProtection="1">
      <alignment horizontal="center"/>
      <protection locked="0"/>
    </xf>
    <xf numFmtId="0" fontId="12" fillId="0" borderId="49" xfId="0" applyFont="1" applyBorder="1" applyAlignment="1" applyProtection="1">
      <alignment horizontal="center"/>
      <protection locked="0"/>
    </xf>
    <xf numFmtId="0" fontId="24" fillId="33" borderId="30" xfId="0" applyFont="1" applyFill="1" applyBorder="1" applyAlignment="1">
      <alignment horizontal="center"/>
    </xf>
    <xf numFmtId="0" fontId="12" fillId="33" borderId="31" xfId="0" applyFont="1" applyFill="1" applyBorder="1" applyAlignment="1">
      <alignment horizontal="center"/>
    </xf>
    <xf numFmtId="0" fontId="25" fillId="0" borderId="31" xfId="0" applyFont="1" applyBorder="1" applyAlignment="1">
      <alignment horizontal="center"/>
    </xf>
    <xf numFmtId="0" fontId="24" fillId="33" borderId="78" xfId="0" applyFont="1" applyFill="1" applyBorder="1" applyAlignment="1">
      <alignment horizontal="center"/>
    </xf>
    <xf numFmtId="0" fontId="25" fillId="0" borderId="31" xfId="0" applyFont="1" applyFill="1" applyBorder="1" applyAlignment="1">
      <alignment horizontal="center"/>
    </xf>
    <xf numFmtId="4" fontId="24" fillId="33" borderId="0" xfId="0" applyNumberFormat="1" applyFont="1" applyFill="1" applyBorder="1" applyAlignment="1" applyProtection="1">
      <alignment horizontal="center"/>
      <protection/>
    </xf>
    <xf numFmtId="164" fontId="24" fillId="33" borderId="36" xfId="0" applyNumberFormat="1" applyFont="1" applyFill="1" applyBorder="1" applyAlignment="1" applyProtection="1">
      <alignment horizontal="center"/>
      <protection/>
    </xf>
    <xf numFmtId="4" fontId="25" fillId="33" borderId="0" xfId="0" applyNumberFormat="1" applyFont="1" applyFill="1" applyBorder="1" applyAlignment="1" applyProtection="1">
      <alignment horizontal="center"/>
      <protection/>
    </xf>
    <xf numFmtId="164" fontId="25" fillId="33" borderId="36" xfId="0" applyNumberFormat="1" applyFont="1" applyFill="1" applyBorder="1" applyAlignment="1" applyProtection="1">
      <alignment horizontal="center"/>
      <protection/>
    </xf>
    <xf numFmtId="0" fontId="12" fillId="33" borderId="0" xfId="0" applyFont="1" applyFill="1" applyBorder="1" applyAlignment="1">
      <alignment horizontal="center"/>
    </xf>
    <xf numFmtId="164" fontId="24" fillId="33" borderId="79" xfId="0" applyNumberFormat="1" applyFont="1" applyFill="1" applyBorder="1" applyAlignment="1" applyProtection="1">
      <alignment horizontal="center"/>
      <protection/>
    </xf>
    <xf numFmtId="0" fontId="14" fillId="33" borderId="13" xfId="0" applyFont="1" applyFill="1" applyBorder="1" applyAlignment="1">
      <alignment horizontal="right"/>
    </xf>
    <xf numFmtId="0" fontId="12" fillId="0" borderId="36" xfId="0" applyFont="1" applyFill="1" applyBorder="1" applyAlignment="1">
      <alignment horizontal="center"/>
    </xf>
    <xf numFmtId="164" fontId="1" fillId="0" borderId="54" xfId="0" applyNumberFormat="1" applyFont="1" applyFill="1" applyBorder="1" applyAlignment="1" applyProtection="1">
      <alignment vertical="top"/>
      <protection locked="0"/>
    </xf>
    <xf numFmtId="0" fontId="0" fillId="33" borderId="0" xfId="0" applyFont="1" applyFill="1" applyBorder="1" applyAlignment="1">
      <alignment/>
    </xf>
    <xf numFmtId="0" fontId="0" fillId="35" borderId="0" xfId="0" applyFont="1" applyFill="1" applyBorder="1" applyAlignment="1" applyProtection="1">
      <alignment/>
      <protection locked="0"/>
    </xf>
    <xf numFmtId="0" fontId="0" fillId="33" borderId="80" xfId="0" applyFont="1" applyFill="1" applyBorder="1" applyAlignment="1">
      <alignment/>
    </xf>
    <xf numFmtId="0" fontId="0" fillId="33" borderId="56" xfId="0" applyFont="1" applyFill="1" applyBorder="1" applyAlignment="1">
      <alignment/>
    </xf>
    <xf numFmtId="0" fontId="0" fillId="33" borderId="20" xfId="0" applyFont="1" applyFill="1" applyBorder="1" applyAlignment="1">
      <alignment horizontal="center"/>
    </xf>
    <xf numFmtId="0" fontId="0" fillId="35" borderId="78" xfId="0" applyFont="1" applyFill="1" applyBorder="1" applyAlignment="1" applyProtection="1">
      <alignment horizontal="right"/>
      <protection locked="0"/>
    </xf>
    <xf numFmtId="0" fontId="0" fillId="35" borderId="20" xfId="0" applyFont="1" applyFill="1" applyBorder="1" applyAlignment="1" applyProtection="1">
      <alignment horizontal="center"/>
      <protection locked="0"/>
    </xf>
    <xf numFmtId="0" fontId="0" fillId="35" borderId="16" xfId="0" applyFont="1" applyFill="1" applyBorder="1" applyAlignment="1" applyProtection="1">
      <alignment horizontal="right"/>
      <protection locked="0"/>
    </xf>
    <xf numFmtId="0" fontId="0" fillId="33" borderId="60" xfId="0" applyFont="1" applyFill="1" applyBorder="1" applyAlignment="1">
      <alignment horizontal="center"/>
    </xf>
    <xf numFmtId="164" fontId="14" fillId="33" borderId="60" xfId="0" applyNumberFormat="1" applyFont="1" applyFill="1" applyBorder="1" applyAlignment="1">
      <alignment horizontal="center"/>
    </xf>
    <xf numFmtId="164" fontId="13" fillId="33" borderId="36" xfId="0" applyNumberFormat="1" applyFont="1" applyFill="1" applyBorder="1" applyAlignment="1">
      <alignment horizontal="center"/>
    </xf>
    <xf numFmtId="164" fontId="14" fillId="33" borderId="20" xfId="0" applyNumberFormat="1" applyFont="1" applyFill="1" applyBorder="1" applyAlignment="1" applyProtection="1">
      <alignment horizontal="center"/>
      <protection/>
    </xf>
    <xf numFmtId="4" fontId="14" fillId="0" borderId="78" xfId="0" applyNumberFormat="1" applyFont="1" applyFill="1" applyBorder="1" applyAlignment="1" applyProtection="1">
      <alignment horizontal="right"/>
      <protection locked="0"/>
    </xf>
    <xf numFmtId="4" fontId="14" fillId="0" borderId="20" xfId="0" applyNumberFormat="1" applyFont="1" applyFill="1" applyBorder="1" applyAlignment="1" applyProtection="1">
      <alignment horizontal="right"/>
      <protection locked="0"/>
    </xf>
    <xf numFmtId="4" fontId="14" fillId="0" borderId="78" xfId="0" applyNumberFormat="1" applyFont="1" applyFill="1" applyBorder="1" applyAlignment="1" applyProtection="1">
      <alignment/>
      <protection locked="0"/>
    </xf>
    <xf numFmtId="4" fontId="14" fillId="0" borderId="20" xfId="0" applyNumberFormat="1" applyFont="1" applyFill="1" applyBorder="1" applyAlignment="1" applyProtection="1">
      <alignment/>
      <protection locked="0"/>
    </xf>
    <xf numFmtId="0" fontId="0" fillId="33" borderId="78" xfId="0" applyFont="1" applyFill="1" applyBorder="1" applyAlignment="1">
      <alignment horizontal="center"/>
    </xf>
    <xf numFmtId="1" fontId="14" fillId="33" borderId="78" xfId="0" applyNumberFormat="1" applyFont="1" applyFill="1" applyBorder="1" applyAlignment="1" applyProtection="1">
      <alignment horizontal="center"/>
      <protection/>
    </xf>
    <xf numFmtId="1" fontId="13" fillId="33" borderId="12" xfId="0" applyNumberFormat="1" applyFont="1" applyFill="1" applyBorder="1" applyAlignment="1">
      <alignment horizontal="center"/>
    </xf>
    <xf numFmtId="0" fontId="0" fillId="33" borderId="16" xfId="0" applyFont="1" applyFill="1" applyBorder="1" applyAlignment="1">
      <alignment horizontal="center"/>
    </xf>
    <xf numFmtId="164" fontId="14" fillId="36" borderId="68" xfId="0" applyNumberFormat="1" applyFont="1" applyFill="1" applyBorder="1" applyAlignment="1">
      <alignment horizontal="center"/>
    </xf>
    <xf numFmtId="1" fontId="14" fillId="36" borderId="69" xfId="0" applyNumberFormat="1" applyFont="1" applyFill="1" applyBorder="1" applyAlignment="1">
      <alignment horizontal="center"/>
    </xf>
    <xf numFmtId="0" fontId="14" fillId="36" borderId="68" xfId="0" applyFont="1" applyFill="1" applyBorder="1" applyAlignment="1" applyProtection="1">
      <alignment/>
      <protection locked="0"/>
    </xf>
    <xf numFmtId="0" fontId="1" fillId="33" borderId="11" xfId="0" applyFont="1" applyFill="1" applyBorder="1" applyAlignment="1">
      <alignment horizontal="right" wrapText="1"/>
    </xf>
    <xf numFmtId="0" fontId="1" fillId="33" borderId="11" xfId="0" applyFont="1" applyFill="1" applyBorder="1" applyAlignment="1" applyProtection="1">
      <alignment vertical="center"/>
      <protection locked="0"/>
    </xf>
    <xf numFmtId="0" fontId="1" fillId="33" borderId="11" xfId="0" applyFont="1" applyFill="1" applyBorder="1" applyAlignment="1">
      <alignment wrapText="1"/>
    </xf>
    <xf numFmtId="0" fontId="1" fillId="33" borderId="11" xfId="0" applyFont="1" applyFill="1" applyBorder="1" applyAlignment="1">
      <alignment horizontal="right" vertical="center" wrapText="1"/>
    </xf>
    <xf numFmtId="44" fontId="1" fillId="33" borderId="11" xfId="0" applyNumberFormat="1" applyFont="1" applyFill="1" applyBorder="1" applyAlignment="1">
      <alignment vertical="center" wrapText="1"/>
    </xf>
    <xf numFmtId="0" fontId="1" fillId="33" borderId="11" xfId="0" applyFont="1" applyFill="1" applyBorder="1" applyAlignment="1" applyProtection="1">
      <alignment vertical="center" wrapText="1"/>
      <protection/>
    </xf>
    <xf numFmtId="44" fontId="1" fillId="33" borderId="11" xfId="0" applyNumberFormat="1" applyFont="1" applyFill="1" applyBorder="1" applyAlignment="1" applyProtection="1">
      <alignment wrapText="1"/>
      <protection/>
    </xf>
    <xf numFmtId="164" fontId="14" fillId="36" borderId="65" xfId="0" applyNumberFormat="1" applyFont="1" applyFill="1" applyBorder="1" applyAlignment="1">
      <alignment horizontal="center"/>
    </xf>
    <xf numFmtId="4" fontId="12" fillId="33" borderId="0" xfId="0" applyNumberFormat="1" applyFont="1" applyFill="1" applyBorder="1" applyAlignment="1" applyProtection="1">
      <alignment horizontal="center"/>
      <protection/>
    </xf>
    <xf numFmtId="164" fontId="12" fillId="33" borderId="36" xfId="0" applyNumberFormat="1" applyFont="1" applyFill="1" applyBorder="1" applyAlignment="1" applyProtection="1">
      <alignment horizontal="center"/>
      <protection/>
    </xf>
    <xf numFmtId="0" fontId="25" fillId="0" borderId="12" xfId="0" applyFont="1" applyBorder="1" applyAlignment="1">
      <alignment horizontal="center"/>
    </xf>
    <xf numFmtId="0" fontId="24" fillId="33" borderId="35" xfId="0" applyFont="1" applyFill="1" applyBorder="1" applyAlignment="1">
      <alignment horizontal="center"/>
    </xf>
    <xf numFmtId="0" fontId="24" fillId="33" borderId="81" xfId="0" applyFont="1" applyFill="1" applyBorder="1" applyAlignment="1">
      <alignment horizontal="center"/>
    </xf>
    <xf numFmtId="1" fontId="13" fillId="33" borderId="12" xfId="0" applyNumberFormat="1" applyFont="1" applyFill="1" applyBorder="1" applyAlignment="1" applyProtection="1">
      <alignment horizontal="center"/>
      <protection/>
    </xf>
    <xf numFmtId="164" fontId="13" fillId="33" borderId="36" xfId="0" applyNumberFormat="1" applyFont="1" applyFill="1" applyBorder="1" applyAlignment="1" applyProtection="1">
      <alignment horizontal="center"/>
      <protection/>
    </xf>
    <xf numFmtId="4" fontId="13" fillId="0" borderId="12" xfId="0" applyNumberFormat="1" applyFont="1" applyFill="1" applyBorder="1" applyAlignment="1" applyProtection="1">
      <alignment/>
      <protection locked="0"/>
    </xf>
    <xf numFmtId="4" fontId="13" fillId="0" borderId="36" xfId="0" applyNumberFormat="1" applyFont="1" applyFill="1" applyBorder="1" applyAlignment="1" applyProtection="1">
      <alignment/>
      <protection locked="0"/>
    </xf>
    <xf numFmtId="37" fontId="13" fillId="33" borderId="12" xfId="0" applyNumberFormat="1" applyFont="1" applyFill="1" applyBorder="1" applyAlignment="1">
      <alignment horizontal="center"/>
    </xf>
    <xf numFmtId="164" fontId="13" fillId="33" borderId="14" xfId="0" applyNumberFormat="1" applyFont="1" applyFill="1" applyBorder="1" applyAlignment="1">
      <alignment horizontal="center"/>
    </xf>
    <xf numFmtId="165" fontId="14" fillId="33" borderId="82" xfId="0" applyNumberFormat="1" applyFont="1" applyFill="1" applyBorder="1" applyAlignment="1">
      <alignment horizontal="right"/>
    </xf>
    <xf numFmtId="165" fontId="0" fillId="33" borderId="15" xfId="0" applyNumberFormat="1" applyFont="1" applyFill="1" applyBorder="1" applyAlignment="1">
      <alignment horizontal="right" vertical="top"/>
    </xf>
    <xf numFmtId="0" fontId="24" fillId="33" borderId="0" xfId="0" applyFont="1" applyFill="1" applyBorder="1" applyAlignment="1">
      <alignment horizontal="center"/>
    </xf>
    <xf numFmtId="164" fontId="24" fillId="33" borderId="0" xfId="0" applyNumberFormat="1" applyFont="1" applyFill="1" applyBorder="1" applyAlignment="1" applyProtection="1">
      <alignment horizontal="center"/>
      <protection/>
    </xf>
    <xf numFmtId="0" fontId="24" fillId="33" borderId="83" xfId="0" applyFont="1" applyFill="1" applyBorder="1" applyAlignment="1">
      <alignment horizontal="center"/>
    </xf>
    <xf numFmtId="0" fontId="24" fillId="33" borderId="84" xfId="0" applyFont="1" applyFill="1" applyBorder="1" applyAlignment="1">
      <alignment horizontal="center"/>
    </xf>
    <xf numFmtId="4" fontId="24" fillId="33" borderId="79" xfId="0" applyNumberFormat="1" applyFont="1" applyFill="1" applyBorder="1" applyAlignment="1" applyProtection="1">
      <alignment horizontal="center"/>
      <protection/>
    </xf>
    <xf numFmtId="0" fontId="0" fillId="33" borderId="85"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0" fillId="33" borderId="20" xfId="0" applyFont="1" applyFill="1" applyBorder="1" applyAlignment="1">
      <alignment/>
    </xf>
    <xf numFmtId="165" fontId="12" fillId="33" borderId="77" xfId="0" applyNumberFormat="1" applyFont="1" applyFill="1" applyBorder="1" applyAlignment="1">
      <alignment horizontal="right"/>
    </xf>
    <xf numFmtId="165" fontId="24" fillId="33" borderId="86" xfId="0" applyNumberFormat="1" applyFont="1" applyFill="1" applyBorder="1" applyAlignment="1">
      <alignment horizontal="right"/>
    </xf>
    <xf numFmtId="0" fontId="12" fillId="33" borderId="87" xfId="0" applyFont="1" applyFill="1" applyBorder="1" applyAlignment="1" applyProtection="1">
      <alignment horizontal="center"/>
      <protection locked="0"/>
    </xf>
    <xf numFmtId="0" fontId="24" fillId="33" borderId="88" xfId="0" applyFont="1" applyFill="1" applyBorder="1" applyAlignment="1">
      <alignment horizontal="center"/>
    </xf>
    <xf numFmtId="0" fontId="25" fillId="33" borderId="22" xfId="0" applyFont="1" applyFill="1" applyBorder="1" applyAlignment="1">
      <alignment horizontal="center"/>
    </xf>
    <xf numFmtId="0" fontId="25" fillId="33" borderId="29" xfId="0" applyFont="1" applyFill="1" applyBorder="1" applyAlignment="1">
      <alignment horizontal="center"/>
    </xf>
    <xf numFmtId="0" fontId="24" fillId="0" borderId="19" xfId="0" applyFont="1" applyFill="1" applyBorder="1" applyAlignment="1">
      <alignment horizontal="center"/>
    </xf>
    <xf numFmtId="0" fontId="27" fillId="0" borderId="30" xfId="0" applyFont="1" applyBorder="1" applyAlignment="1">
      <alignment horizontal="center"/>
    </xf>
    <xf numFmtId="0" fontId="27" fillId="33" borderId="29" xfId="0" applyFont="1" applyFill="1" applyBorder="1" applyAlignment="1">
      <alignment horizontal="center"/>
    </xf>
    <xf numFmtId="0" fontId="25" fillId="0" borderId="36" xfId="0" applyFont="1" applyFill="1" applyBorder="1" applyAlignment="1">
      <alignment horizontal="center"/>
    </xf>
    <xf numFmtId="0" fontId="27" fillId="33" borderId="88" xfId="0" applyFont="1" applyFill="1" applyBorder="1" applyAlignment="1">
      <alignment horizontal="center"/>
    </xf>
    <xf numFmtId="0" fontId="27" fillId="33" borderId="35" xfId="0" applyFont="1" applyFill="1" applyBorder="1" applyAlignment="1">
      <alignment horizontal="center"/>
    </xf>
    <xf numFmtId="0" fontId="24" fillId="0" borderId="20" xfId="0" applyFont="1" applyFill="1" applyBorder="1" applyAlignment="1">
      <alignment horizontal="center"/>
    </xf>
    <xf numFmtId="0" fontId="27" fillId="0" borderId="18" xfId="0" applyFont="1" applyBorder="1" applyAlignment="1">
      <alignment horizontal="center"/>
    </xf>
    <xf numFmtId="0" fontId="24" fillId="33" borderId="64" xfId="0" applyFont="1" applyFill="1" applyBorder="1" applyAlignment="1">
      <alignment horizontal="center"/>
    </xf>
    <xf numFmtId="0" fontId="27" fillId="0" borderId="78" xfId="0" applyFont="1" applyBorder="1" applyAlignment="1">
      <alignment horizontal="center"/>
    </xf>
    <xf numFmtId="165" fontId="0" fillId="33" borderId="15" xfId="0" applyNumberFormat="1" applyFont="1" applyFill="1" applyBorder="1" applyAlignment="1">
      <alignment horizontal="right"/>
    </xf>
    <xf numFmtId="1" fontId="0" fillId="33" borderId="78" xfId="0" applyNumberFormat="1" applyFont="1" applyFill="1" applyBorder="1" applyAlignment="1" applyProtection="1">
      <alignment horizontal="center"/>
      <protection/>
    </xf>
    <xf numFmtId="164" fontId="0" fillId="33" borderId="20" xfId="0" applyNumberFormat="1" applyFont="1" applyFill="1" applyBorder="1" applyAlignment="1" applyProtection="1">
      <alignment horizontal="center"/>
      <protection/>
    </xf>
    <xf numFmtId="1" fontId="0" fillId="33" borderId="78" xfId="0" applyNumberFormat="1" applyFont="1" applyFill="1" applyBorder="1" applyAlignment="1">
      <alignment horizontal="center"/>
    </xf>
    <xf numFmtId="164" fontId="0" fillId="33" borderId="20" xfId="0" applyNumberFormat="1" applyFont="1" applyFill="1" applyBorder="1" applyAlignment="1">
      <alignment horizontal="center"/>
    </xf>
    <xf numFmtId="37" fontId="0" fillId="33" borderId="78" xfId="0" applyNumberFormat="1" applyFont="1" applyFill="1" applyBorder="1" applyAlignment="1">
      <alignment horizontal="center"/>
    </xf>
    <xf numFmtId="164" fontId="0" fillId="33" borderId="60" xfId="0" applyNumberFormat="1" applyFont="1" applyFill="1" applyBorder="1" applyAlignment="1">
      <alignment horizontal="center"/>
    </xf>
    <xf numFmtId="165" fontId="14" fillId="33" borderId="38" xfId="0" applyNumberFormat="1" applyFont="1" applyFill="1" applyBorder="1" applyAlignment="1">
      <alignment horizontal="right"/>
    </xf>
    <xf numFmtId="165" fontId="14" fillId="33" borderId="15" xfId="0" applyNumberFormat="1" applyFont="1" applyFill="1" applyBorder="1" applyAlignment="1">
      <alignment horizontal="right"/>
    </xf>
    <xf numFmtId="165" fontId="14" fillId="33" borderId="13" xfId="0" applyNumberFormat="1" applyFont="1" applyFill="1" applyBorder="1" applyAlignment="1">
      <alignment horizontal="right"/>
    </xf>
    <xf numFmtId="165" fontId="14" fillId="33" borderId="38" xfId="0" applyNumberFormat="1" applyFont="1" applyFill="1" applyBorder="1" applyAlignment="1">
      <alignment horizontal="right" vertical="top"/>
    </xf>
    <xf numFmtId="1" fontId="28" fillId="33" borderId="78" xfId="0" applyNumberFormat="1" applyFont="1" applyFill="1" applyBorder="1" applyAlignment="1" applyProtection="1">
      <alignment horizontal="center"/>
      <protection/>
    </xf>
    <xf numFmtId="1" fontId="14" fillId="33" borderId="78" xfId="0" applyNumberFormat="1" applyFont="1" applyFill="1" applyBorder="1" applyAlignment="1">
      <alignment horizontal="center"/>
    </xf>
    <xf numFmtId="164" fontId="14" fillId="33" borderId="20" xfId="0" applyNumberFormat="1" applyFont="1" applyFill="1" applyBorder="1" applyAlignment="1">
      <alignment horizontal="center"/>
    </xf>
    <xf numFmtId="37" fontId="14" fillId="33" borderId="78" xfId="0" applyNumberFormat="1" applyFont="1" applyFill="1" applyBorder="1" applyAlignment="1">
      <alignment horizontal="center"/>
    </xf>
    <xf numFmtId="1" fontId="13" fillId="33" borderId="87" xfId="0" applyNumberFormat="1" applyFont="1" applyFill="1" applyBorder="1" applyAlignment="1" applyProtection="1">
      <alignment horizontal="center"/>
      <protection/>
    </xf>
    <xf numFmtId="164" fontId="13" fillId="33" borderId="89" xfId="0" applyNumberFormat="1" applyFont="1" applyFill="1" applyBorder="1" applyAlignment="1" applyProtection="1">
      <alignment horizontal="center"/>
      <protection/>
    </xf>
    <xf numFmtId="1" fontId="13" fillId="33" borderId="87" xfId="0" applyNumberFormat="1" applyFont="1" applyFill="1" applyBorder="1" applyAlignment="1">
      <alignment horizontal="center"/>
    </xf>
    <xf numFmtId="164" fontId="13" fillId="33" borderId="89" xfId="0" applyNumberFormat="1" applyFont="1" applyFill="1" applyBorder="1" applyAlignment="1">
      <alignment horizontal="center"/>
    </xf>
    <xf numFmtId="4" fontId="13" fillId="0" borderId="87" xfId="0" applyNumberFormat="1" applyFont="1" applyFill="1" applyBorder="1" applyAlignment="1" applyProtection="1">
      <alignment/>
      <protection locked="0"/>
    </xf>
    <xf numFmtId="4" fontId="13" fillId="0" borderId="89" xfId="0" applyNumberFormat="1" applyFont="1" applyFill="1" applyBorder="1" applyAlignment="1" applyProtection="1">
      <alignment/>
      <protection locked="0"/>
    </xf>
    <xf numFmtId="37" fontId="13" fillId="33" borderId="87" xfId="0" applyNumberFormat="1" applyFont="1" applyFill="1" applyBorder="1" applyAlignment="1">
      <alignment horizontal="center"/>
    </xf>
    <xf numFmtId="164" fontId="13" fillId="33" borderId="61" xfId="0" applyNumberFormat="1" applyFont="1" applyFill="1" applyBorder="1" applyAlignment="1">
      <alignment horizontal="center"/>
    </xf>
    <xf numFmtId="4" fontId="13" fillId="0" borderId="87" xfId="0" applyNumberFormat="1" applyFont="1" applyFill="1" applyBorder="1" applyAlignment="1" applyProtection="1">
      <alignment horizontal="right"/>
      <protection locked="0"/>
    </xf>
    <xf numFmtId="4" fontId="13" fillId="0" borderId="89" xfId="0" applyNumberFormat="1" applyFont="1" applyFill="1" applyBorder="1" applyAlignment="1" applyProtection="1">
      <alignment horizontal="right"/>
      <protection locked="0"/>
    </xf>
    <xf numFmtId="4" fontId="0" fillId="0" borderId="78" xfId="0" applyNumberFormat="1" applyFont="1" applyFill="1" applyBorder="1" applyAlignment="1" applyProtection="1">
      <alignment/>
      <protection locked="0"/>
    </xf>
    <xf numFmtId="4" fontId="0" fillId="0" borderId="20" xfId="0" applyNumberFormat="1" applyFont="1" applyFill="1" applyBorder="1" applyAlignment="1" applyProtection="1">
      <alignment/>
      <protection locked="0"/>
    </xf>
    <xf numFmtId="0" fontId="24" fillId="33" borderId="0" xfId="0" applyFont="1" applyFill="1" applyBorder="1" applyAlignment="1">
      <alignment horizontal="right" wrapText="1"/>
    </xf>
    <xf numFmtId="0" fontId="25" fillId="0" borderId="36" xfId="0" applyFont="1" applyBorder="1" applyAlignment="1">
      <alignment horizontal="center"/>
    </xf>
    <xf numFmtId="0" fontId="12" fillId="0" borderId="36" xfId="0" applyFont="1" applyBorder="1" applyAlignment="1">
      <alignment horizontal="center"/>
    </xf>
    <xf numFmtId="0" fontId="12" fillId="0" borderId="12" xfId="0" applyFont="1" applyBorder="1" applyAlignment="1">
      <alignment horizontal="center"/>
    </xf>
    <xf numFmtId="0" fontId="12" fillId="33" borderId="29" xfId="0" applyFont="1" applyFill="1" applyBorder="1" applyAlignment="1">
      <alignment horizontal="center"/>
    </xf>
    <xf numFmtId="0" fontId="27" fillId="33" borderId="81" xfId="0" applyFont="1" applyFill="1" applyBorder="1" applyAlignment="1">
      <alignment horizontal="center"/>
    </xf>
    <xf numFmtId="165" fontId="24" fillId="5" borderId="75" xfId="0" applyNumberFormat="1" applyFont="1" applyFill="1" applyBorder="1" applyAlignment="1">
      <alignment horizontal="right"/>
    </xf>
    <xf numFmtId="165" fontId="12" fillId="5" borderId="77" xfId="0" applyNumberFormat="1" applyFont="1" applyFill="1" applyBorder="1" applyAlignment="1">
      <alignment horizontal="right" vertical="top"/>
    </xf>
    <xf numFmtId="0" fontId="24" fillId="5" borderId="19" xfId="0" applyFont="1" applyFill="1" applyBorder="1" applyAlignment="1">
      <alignment horizontal="center"/>
    </xf>
    <xf numFmtId="0" fontId="24" fillId="5" borderId="17" xfId="0" applyFont="1" applyFill="1" applyBorder="1" applyAlignment="1">
      <alignment horizontal="center"/>
    </xf>
    <xf numFmtId="0" fontId="24" fillId="5" borderId="30" xfId="0" applyFont="1" applyFill="1" applyBorder="1" applyAlignment="1">
      <alignment horizontal="center"/>
    </xf>
    <xf numFmtId="0" fontId="12" fillId="5" borderId="31" xfId="0" applyFont="1" applyFill="1" applyBorder="1" applyAlignment="1">
      <alignment horizontal="center"/>
    </xf>
    <xf numFmtId="4" fontId="24" fillId="5" borderId="0" xfId="0" applyNumberFormat="1" applyFont="1" applyFill="1" applyBorder="1" applyAlignment="1" applyProtection="1">
      <alignment horizontal="center"/>
      <protection/>
    </xf>
    <xf numFmtId="164" fontId="24" fillId="5" borderId="36" xfId="0" applyNumberFormat="1" applyFont="1" applyFill="1" applyBorder="1" applyAlignment="1" applyProtection="1">
      <alignment horizontal="center"/>
      <protection/>
    </xf>
    <xf numFmtId="4" fontId="25" fillId="5" borderId="0" xfId="0" applyNumberFormat="1" applyFont="1" applyFill="1" applyBorder="1" applyAlignment="1" applyProtection="1">
      <alignment horizontal="center"/>
      <protection/>
    </xf>
    <xf numFmtId="164" fontId="25" fillId="5" borderId="36" xfId="0" applyNumberFormat="1" applyFont="1" applyFill="1" applyBorder="1" applyAlignment="1" applyProtection="1">
      <alignment horizontal="center"/>
      <protection/>
    </xf>
    <xf numFmtId="1" fontId="13" fillId="33" borderId="31" xfId="0" applyNumberFormat="1" applyFont="1" applyFill="1" applyBorder="1" applyAlignment="1" applyProtection="1">
      <alignment horizontal="center"/>
      <protection/>
    </xf>
    <xf numFmtId="164" fontId="13" fillId="33" borderId="21" xfId="0" applyNumberFormat="1" applyFont="1" applyFill="1" applyBorder="1" applyAlignment="1" applyProtection="1">
      <alignment horizontal="center"/>
      <protection/>
    </xf>
    <xf numFmtId="1" fontId="13" fillId="33" borderId="31" xfId="0" applyNumberFormat="1" applyFont="1" applyFill="1" applyBorder="1" applyAlignment="1">
      <alignment horizontal="center"/>
    </xf>
    <xf numFmtId="164" fontId="13" fillId="33" borderId="21" xfId="0" applyNumberFormat="1" applyFont="1" applyFill="1" applyBorder="1" applyAlignment="1">
      <alignment horizontal="center"/>
    </xf>
    <xf numFmtId="4" fontId="13" fillId="0" borderId="31" xfId="0" applyNumberFormat="1" applyFont="1" applyFill="1" applyBorder="1" applyAlignment="1" applyProtection="1">
      <alignment horizontal="right"/>
      <protection locked="0"/>
    </xf>
    <xf numFmtId="4" fontId="13" fillId="0" borderId="21" xfId="0" applyNumberFormat="1" applyFont="1" applyFill="1" applyBorder="1" applyAlignment="1" applyProtection="1">
      <alignment horizontal="right"/>
      <protection locked="0"/>
    </xf>
    <xf numFmtId="37" fontId="13" fillId="33" borderId="31" xfId="0" applyNumberFormat="1" applyFont="1" applyFill="1" applyBorder="1" applyAlignment="1">
      <alignment horizontal="center"/>
    </xf>
    <xf numFmtId="164" fontId="13" fillId="33" borderId="90" xfId="0" applyNumberFormat="1" applyFont="1" applyFill="1" applyBorder="1" applyAlignment="1">
      <alignment horizontal="center"/>
    </xf>
    <xf numFmtId="165" fontId="14" fillId="33" borderId="91" xfId="0" applyNumberFormat="1" applyFont="1" applyFill="1" applyBorder="1" applyAlignment="1">
      <alignment horizontal="right"/>
    </xf>
    <xf numFmtId="1" fontId="13" fillId="33" borderId="92" xfId="0" applyNumberFormat="1" applyFont="1" applyFill="1" applyBorder="1" applyAlignment="1" applyProtection="1">
      <alignment horizontal="center"/>
      <protection/>
    </xf>
    <xf numFmtId="164" fontId="13" fillId="33" borderId="48" xfId="0" applyNumberFormat="1" applyFont="1" applyFill="1" applyBorder="1" applyAlignment="1" applyProtection="1">
      <alignment horizontal="center"/>
      <protection/>
    </xf>
    <xf numFmtId="1" fontId="13" fillId="33" borderId="92" xfId="0" applyNumberFormat="1" applyFont="1" applyFill="1" applyBorder="1" applyAlignment="1">
      <alignment horizontal="center"/>
    </xf>
    <xf numFmtId="164" fontId="13" fillId="33" borderId="48" xfId="0" applyNumberFormat="1" applyFont="1" applyFill="1" applyBorder="1" applyAlignment="1">
      <alignment horizontal="center"/>
    </xf>
    <xf numFmtId="4" fontId="13" fillId="0" borderId="92" xfId="0" applyNumberFormat="1" applyFont="1" applyFill="1" applyBorder="1" applyAlignment="1" applyProtection="1">
      <alignment horizontal="right"/>
      <protection locked="0"/>
    </xf>
    <xf numFmtId="4" fontId="13" fillId="0" borderId="48" xfId="0" applyNumberFormat="1" applyFont="1" applyFill="1" applyBorder="1" applyAlignment="1" applyProtection="1">
      <alignment horizontal="right"/>
      <protection locked="0"/>
    </xf>
    <xf numFmtId="37" fontId="13" fillId="33" borderId="92" xfId="0" applyNumberFormat="1" applyFont="1" applyFill="1" applyBorder="1" applyAlignment="1">
      <alignment horizontal="center"/>
    </xf>
    <xf numFmtId="164" fontId="13" fillId="33" borderId="93" xfId="0" applyNumberFormat="1" applyFont="1" applyFill="1" applyBorder="1" applyAlignment="1">
      <alignment horizontal="center"/>
    </xf>
    <xf numFmtId="165" fontId="0" fillId="33" borderId="94" xfId="0" applyNumberFormat="1" applyFont="1" applyFill="1" applyBorder="1" applyAlignment="1">
      <alignment horizontal="right"/>
    </xf>
    <xf numFmtId="1" fontId="0" fillId="33" borderId="30" xfId="0" applyNumberFormat="1" applyFont="1" applyFill="1" applyBorder="1" applyAlignment="1" applyProtection="1">
      <alignment horizontal="center"/>
      <protection/>
    </xf>
    <xf numFmtId="164" fontId="0" fillId="33" borderId="19" xfId="0" applyNumberFormat="1" applyFont="1" applyFill="1" applyBorder="1" applyAlignment="1" applyProtection="1">
      <alignment horizontal="center"/>
      <protection/>
    </xf>
    <xf numFmtId="1" fontId="13" fillId="33" borderId="30" xfId="0" applyNumberFormat="1" applyFont="1" applyFill="1" applyBorder="1" applyAlignment="1" applyProtection="1">
      <alignment horizontal="center"/>
      <protection/>
    </xf>
    <xf numFmtId="1" fontId="0" fillId="33" borderId="30" xfId="0" applyNumberFormat="1" applyFont="1" applyFill="1" applyBorder="1" applyAlignment="1">
      <alignment horizontal="center"/>
    </xf>
    <xf numFmtId="164" fontId="0" fillId="33" borderId="19" xfId="0" applyNumberFormat="1" applyFont="1" applyFill="1" applyBorder="1" applyAlignment="1">
      <alignment horizontal="center"/>
    </xf>
    <xf numFmtId="4" fontId="0" fillId="0" borderId="30" xfId="0" applyNumberFormat="1" applyFont="1" applyFill="1" applyBorder="1" applyAlignment="1" applyProtection="1">
      <alignment/>
      <protection locked="0"/>
    </xf>
    <xf numFmtId="4" fontId="0" fillId="0" borderId="19" xfId="0" applyNumberFormat="1" applyFont="1" applyFill="1" applyBorder="1" applyAlignment="1" applyProtection="1">
      <alignment/>
      <protection locked="0"/>
    </xf>
    <xf numFmtId="37" fontId="0" fillId="33" borderId="30" xfId="0" applyNumberFormat="1" applyFont="1" applyFill="1" applyBorder="1" applyAlignment="1">
      <alignment horizontal="center"/>
    </xf>
    <xf numFmtId="164" fontId="0" fillId="33" borderId="95" xfId="0" applyNumberFormat="1" applyFont="1" applyFill="1" applyBorder="1" applyAlignment="1">
      <alignment horizontal="center"/>
    </xf>
    <xf numFmtId="1" fontId="0" fillId="33" borderId="92" xfId="0" applyNumberFormat="1" applyFont="1" applyFill="1" applyBorder="1" applyAlignment="1" applyProtection="1">
      <alignment horizontal="center"/>
      <protection/>
    </xf>
    <xf numFmtId="164" fontId="0" fillId="33" borderId="48" xfId="0" applyNumberFormat="1" applyFont="1" applyFill="1" applyBorder="1" applyAlignment="1" applyProtection="1">
      <alignment horizontal="center"/>
      <protection/>
    </xf>
    <xf numFmtId="1" fontId="0" fillId="33" borderId="92" xfId="0" applyNumberFormat="1" applyFont="1" applyFill="1" applyBorder="1" applyAlignment="1">
      <alignment horizontal="center"/>
    </xf>
    <xf numFmtId="164" fontId="0" fillId="33" borderId="48" xfId="0" applyNumberFormat="1" applyFont="1" applyFill="1" applyBorder="1" applyAlignment="1">
      <alignment horizontal="center"/>
    </xf>
    <xf numFmtId="4" fontId="0" fillId="0" borderId="92" xfId="0" applyNumberFormat="1" applyFont="1" applyFill="1" applyBorder="1" applyAlignment="1" applyProtection="1">
      <alignment horizontal="right"/>
      <protection locked="0"/>
    </xf>
    <xf numFmtId="4" fontId="0" fillId="0" borderId="48" xfId="0" applyNumberFormat="1" applyFont="1" applyFill="1" applyBorder="1" applyAlignment="1" applyProtection="1">
      <alignment horizontal="right"/>
      <protection locked="0"/>
    </xf>
    <xf numFmtId="37" fontId="0" fillId="33" borderId="92" xfId="0" applyNumberFormat="1" applyFont="1" applyFill="1" applyBorder="1" applyAlignment="1">
      <alignment horizontal="center"/>
    </xf>
    <xf numFmtId="164" fontId="0" fillId="33" borderId="93" xfId="0" applyNumberFormat="1" applyFont="1" applyFill="1" applyBorder="1" applyAlignment="1">
      <alignment horizontal="center"/>
    </xf>
    <xf numFmtId="165" fontId="14" fillId="5" borderId="82" xfId="0" applyNumberFormat="1" applyFont="1" applyFill="1" applyBorder="1" applyAlignment="1">
      <alignment horizontal="right"/>
    </xf>
    <xf numFmtId="1" fontId="13" fillId="5" borderId="12" xfId="0" applyNumberFormat="1" applyFont="1" applyFill="1" applyBorder="1" applyAlignment="1" applyProtection="1">
      <alignment horizontal="center"/>
      <protection/>
    </xf>
    <xf numFmtId="164" fontId="13" fillId="5" borderId="36" xfId="0" applyNumberFormat="1" applyFont="1" applyFill="1" applyBorder="1" applyAlignment="1" applyProtection="1">
      <alignment horizontal="center"/>
      <protection/>
    </xf>
    <xf numFmtId="1" fontId="13" fillId="5" borderId="12" xfId="0" applyNumberFormat="1" applyFont="1" applyFill="1" applyBorder="1" applyAlignment="1">
      <alignment horizontal="center"/>
    </xf>
    <xf numFmtId="164" fontId="13" fillId="5" borderId="36" xfId="0" applyNumberFormat="1" applyFont="1" applyFill="1" applyBorder="1" applyAlignment="1">
      <alignment horizontal="center"/>
    </xf>
    <xf numFmtId="4" fontId="13" fillId="5" borderId="12" xfId="0" applyNumberFormat="1" applyFont="1" applyFill="1" applyBorder="1" applyAlignment="1" applyProtection="1">
      <alignment/>
      <protection locked="0"/>
    </xf>
    <xf numFmtId="4" fontId="13" fillId="5" borderId="36" xfId="0" applyNumberFormat="1" applyFont="1" applyFill="1" applyBorder="1" applyAlignment="1" applyProtection="1">
      <alignment/>
      <protection locked="0"/>
    </xf>
    <xf numFmtId="37" fontId="13" fillId="5" borderId="12" xfId="0" applyNumberFormat="1" applyFont="1" applyFill="1" applyBorder="1" applyAlignment="1">
      <alignment horizontal="center"/>
    </xf>
    <xf numFmtId="164" fontId="13" fillId="5" borderId="14" xfId="0" applyNumberFormat="1" applyFont="1" applyFill="1" applyBorder="1" applyAlignment="1">
      <alignment horizontal="center"/>
    </xf>
    <xf numFmtId="165" fontId="0" fillId="5" borderId="15" xfId="0" applyNumberFormat="1" applyFont="1" applyFill="1" applyBorder="1" applyAlignment="1">
      <alignment horizontal="right" vertical="top"/>
    </xf>
    <xf numFmtId="1" fontId="14" fillId="5" borderId="78" xfId="0" applyNumberFormat="1" applyFont="1" applyFill="1" applyBorder="1" applyAlignment="1" applyProtection="1">
      <alignment horizontal="center"/>
      <protection/>
    </xf>
    <xf numFmtId="164" fontId="14" fillId="5" borderId="20" xfId="0" applyNumberFormat="1" applyFont="1" applyFill="1" applyBorder="1" applyAlignment="1" applyProtection="1">
      <alignment horizontal="center"/>
      <protection/>
    </xf>
    <xf numFmtId="4" fontId="14" fillId="5" borderId="78" xfId="0" applyNumberFormat="1" applyFont="1" applyFill="1" applyBorder="1" applyAlignment="1" applyProtection="1">
      <alignment horizontal="right"/>
      <protection locked="0"/>
    </xf>
    <xf numFmtId="4" fontId="14" fillId="5" borderId="20" xfId="0" applyNumberFormat="1" applyFont="1" applyFill="1" applyBorder="1" applyAlignment="1" applyProtection="1">
      <alignment horizontal="right"/>
      <protection locked="0"/>
    </xf>
    <xf numFmtId="164" fontId="14" fillId="5" borderId="60" xfId="0" applyNumberFormat="1" applyFont="1" applyFill="1" applyBorder="1" applyAlignment="1">
      <alignment horizontal="center"/>
    </xf>
    <xf numFmtId="168" fontId="1" fillId="33" borderId="57" xfId="0" applyNumberFormat="1" applyFont="1" applyFill="1" applyBorder="1" applyAlignment="1">
      <alignment/>
    </xf>
    <xf numFmtId="168" fontId="1" fillId="33" borderId="11" xfId="0" applyNumberFormat="1" applyFont="1" applyFill="1" applyBorder="1" applyAlignment="1">
      <alignment/>
    </xf>
    <xf numFmtId="0" fontId="1" fillId="0" borderId="0" xfId="0" applyFont="1" applyFill="1" applyBorder="1" applyAlignment="1" applyProtection="1">
      <alignment vertical="top" wrapText="1"/>
      <protection locked="0"/>
    </xf>
    <xf numFmtId="0" fontId="0" fillId="0" borderId="0" xfId="0" applyBorder="1" applyAlignment="1" applyProtection="1">
      <alignment wrapText="1"/>
      <protection locked="0"/>
    </xf>
    <xf numFmtId="0" fontId="0" fillId="0" borderId="0" xfId="0" applyBorder="1" applyAlignment="1">
      <alignment wrapText="1"/>
    </xf>
    <xf numFmtId="0" fontId="1" fillId="33" borderId="0" xfId="0" applyFont="1" applyFill="1" applyBorder="1" applyAlignment="1">
      <alignment horizontal="right" vertical="center" wrapText="1"/>
    </xf>
    <xf numFmtId="0" fontId="1" fillId="0" borderId="10" xfId="0" applyFont="1" applyBorder="1" applyAlignment="1" applyProtection="1">
      <alignment vertical="distributed"/>
      <protection locked="0"/>
    </xf>
    <xf numFmtId="0" fontId="0" fillId="0" borderId="10" xfId="0" applyBorder="1" applyAlignment="1">
      <alignment/>
    </xf>
    <xf numFmtId="0" fontId="1" fillId="0" borderId="28" xfId="0" applyFont="1" applyBorder="1" applyAlignment="1" applyProtection="1">
      <alignment vertical="distributed"/>
      <protection locked="0"/>
    </xf>
    <xf numFmtId="0" fontId="0" fillId="0" borderId="28" xfId="0" applyBorder="1" applyAlignment="1">
      <alignment/>
    </xf>
    <xf numFmtId="0" fontId="1" fillId="0" borderId="10" xfId="0" applyFont="1" applyBorder="1" applyAlignment="1" applyProtection="1">
      <alignment vertical="top"/>
      <protection locked="0"/>
    </xf>
    <xf numFmtId="0" fontId="1" fillId="0" borderId="10" xfId="0" applyFont="1" applyBorder="1" applyAlignment="1" applyProtection="1">
      <alignment vertical="top" wrapText="1"/>
      <protection locked="0"/>
    </xf>
    <xf numFmtId="0" fontId="0" fillId="0" borderId="10" xfId="0" applyBorder="1" applyAlignment="1">
      <alignment wrapText="1"/>
    </xf>
    <xf numFmtId="0" fontId="1" fillId="0" borderId="34" xfId="0" applyFont="1" applyBorder="1" applyAlignment="1" applyProtection="1">
      <alignment vertical="top"/>
      <protection locked="0"/>
    </xf>
    <xf numFmtId="0" fontId="0" fillId="0" borderId="33" xfId="0" applyBorder="1" applyAlignment="1">
      <alignment vertical="top"/>
    </xf>
    <xf numFmtId="0" fontId="0" fillId="0" borderId="96" xfId="0" applyBorder="1" applyAlignment="1">
      <alignment vertical="top"/>
    </xf>
    <xf numFmtId="0" fontId="1" fillId="33" borderId="0" xfId="0" applyFont="1" applyFill="1" applyBorder="1" applyAlignment="1" applyProtection="1">
      <alignment horizontal="center"/>
      <protection/>
    </xf>
    <xf numFmtId="0" fontId="1" fillId="33" borderId="25" xfId="0" applyFont="1" applyFill="1" applyBorder="1" applyAlignment="1" applyProtection="1">
      <alignment vertical="top"/>
      <protection locked="0"/>
    </xf>
    <xf numFmtId="0" fontId="0" fillId="0" borderId="25" xfId="0" applyBorder="1" applyAlignment="1">
      <alignment/>
    </xf>
    <xf numFmtId="0" fontId="1" fillId="33" borderId="0" xfId="0" applyFont="1" applyFill="1" applyBorder="1" applyAlignment="1">
      <alignment horizontal="right"/>
    </xf>
    <xf numFmtId="168" fontId="1" fillId="33" borderId="13" xfId="0" applyNumberFormat="1" applyFont="1" applyFill="1" applyBorder="1" applyAlignment="1">
      <alignment/>
    </xf>
    <xf numFmtId="168" fontId="1" fillId="33" borderId="0" xfId="0" applyNumberFormat="1" applyFont="1" applyFill="1" applyBorder="1" applyAlignment="1">
      <alignment/>
    </xf>
    <xf numFmtId="0" fontId="17" fillId="33" borderId="42" xfId="0" applyFont="1" applyFill="1" applyBorder="1" applyAlignment="1" applyProtection="1">
      <alignment/>
      <protection/>
    </xf>
    <xf numFmtId="0" fontId="0" fillId="0" borderId="61" xfId="0" applyBorder="1" applyAlignment="1" applyProtection="1">
      <alignment/>
      <protection/>
    </xf>
    <xf numFmtId="0" fontId="10" fillId="33" borderId="38" xfId="0" applyFont="1" applyFill="1" applyBorder="1" applyAlignment="1">
      <alignment horizontal="left"/>
    </xf>
    <xf numFmtId="0" fontId="10" fillId="33" borderId="42" xfId="0" applyFont="1" applyFill="1" applyBorder="1" applyAlignment="1">
      <alignment horizontal="left"/>
    </xf>
    <xf numFmtId="0" fontId="1" fillId="33" borderId="13" xfId="0" applyFont="1" applyFill="1" applyBorder="1" applyAlignment="1">
      <alignment horizontal="right" wrapText="1"/>
    </xf>
    <xf numFmtId="0" fontId="1" fillId="33" borderId="0" xfId="0" applyFont="1" applyFill="1" applyBorder="1" applyAlignment="1">
      <alignment horizontal="right" wrapText="1"/>
    </xf>
    <xf numFmtId="0" fontId="1" fillId="33" borderId="13" xfId="0" applyFont="1" applyFill="1" applyBorder="1" applyAlignment="1">
      <alignment horizontal="right" vertical="center" wrapText="1"/>
    </xf>
    <xf numFmtId="0" fontId="1" fillId="33" borderId="13" xfId="0" applyFont="1" applyFill="1" applyBorder="1" applyAlignment="1">
      <alignment vertical="center" wrapText="1"/>
    </xf>
    <xf numFmtId="0" fontId="1" fillId="33" borderId="0" xfId="0" applyFont="1" applyFill="1" applyBorder="1" applyAlignment="1">
      <alignment vertical="center" wrapText="1"/>
    </xf>
    <xf numFmtId="0" fontId="1" fillId="33" borderId="42" xfId="0" applyFont="1" applyFill="1" applyBorder="1" applyAlignment="1">
      <alignment horizontal="left" vertical="center" wrapText="1"/>
    </xf>
    <xf numFmtId="0" fontId="0" fillId="33" borderId="42"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1" fillId="33" borderId="16" xfId="0" applyFont="1" applyFill="1" applyBorder="1" applyAlignment="1">
      <alignment horizontal="right" wrapText="1"/>
    </xf>
    <xf numFmtId="0" fontId="0" fillId="33" borderId="16" xfId="0" applyFont="1" applyFill="1" applyBorder="1" applyAlignment="1">
      <alignment horizontal="right" wrapText="1"/>
    </xf>
    <xf numFmtId="0" fontId="1" fillId="33" borderId="42" xfId="0" applyFont="1" applyFill="1" applyBorder="1" applyAlignment="1">
      <alignment horizontal="left" wrapText="1"/>
    </xf>
    <xf numFmtId="0" fontId="0" fillId="33" borderId="42" xfId="0" applyFont="1" applyFill="1" applyBorder="1" applyAlignment="1">
      <alignment horizontal="left" wrapText="1"/>
    </xf>
    <xf numFmtId="0" fontId="17" fillId="33" borderId="42" xfId="0" applyFont="1" applyFill="1" applyBorder="1" applyAlignment="1" applyProtection="1">
      <alignment horizontal="left"/>
      <protection/>
    </xf>
    <xf numFmtId="0" fontId="0" fillId="0" borderId="61" xfId="0" applyBorder="1" applyAlignment="1" applyProtection="1">
      <alignment horizontal="left"/>
      <protection/>
    </xf>
    <xf numFmtId="0" fontId="4" fillId="0" borderId="0" xfId="0" applyFont="1" applyFill="1" applyBorder="1" applyAlignment="1" applyProtection="1">
      <alignment horizontal="center"/>
      <protection locked="0"/>
    </xf>
    <xf numFmtId="0" fontId="10" fillId="33" borderId="38" xfId="0" applyFont="1" applyFill="1" applyBorder="1" applyAlignment="1" applyProtection="1">
      <alignment/>
      <protection/>
    </xf>
    <xf numFmtId="0" fontId="10" fillId="33" borderId="42" xfId="0" applyFont="1" applyFill="1" applyBorder="1" applyAlignment="1" applyProtection="1">
      <alignment/>
      <protection/>
    </xf>
    <xf numFmtId="0" fontId="0" fillId="0" borderId="42" xfId="0" applyBorder="1" applyAlignment="1">
      <alignment/>
    </xf>
    <xf numFmtId="0" fontId="1" fillId="33" borderId="0" xfId="0" applyFont="1" applyFill="1" applyBorder="1" applyAlignment="1">
      <alignment horizontal="left" wrapText="1"/>
    </xf>
    <xf numFmtId="0" fontId="0" fillId="33" borderId="0" xfId="0" applyFont="1" applyFill="1" applyBorder="1" applyAlignment="1">
      <alignment horizontal="left" wrapText="1"/>
    </xf>
    <xf numFmtId="0" fontId="1" fillId="33" borderId="42" xfId="0" applyFont="1" applyFill="1" applyBorder="1" applyAlignment="1">
      <alignment horizontal="right" wrapText="1"/>
    </xf>
    <xf numFmtId="0" fontId="0" fillId="33" borderId="42" xfId="0" applyFont="1" applyFill="1" applyBorder="1" applyAlignment="1">
      <alignment horizontal="right" wrapText="1"/>
    </xf>
    <xf numFmtId="0" fontId="0" fillId="0" borderId="0" xfId="0" applyAlignment="1">
      <alignment wrapText="1"/>
    </xf>
    <xf numFmtId="0" fontId="1" fillId="33" borderId="11" xfId="0" applyFont="1" applyFill="1" applyBorder="1" applyAlignment="1">
      <alignment horizontal="right" vertical="center" wrapText="1"/>
    </xf>
    <xf numFmtId="0" fontId="1" fillId="0" borderId="0" xfId="0" applyFont="1" applyFill="1" applyAlignment="1" applyProtection="1">
      <alignment vertical="top" wrapText="1"/>
      <protection locked="0"/>
    </xf>
    <xf numFmtId="0" fontId="0" fillId="0" borderId="0" xfId="0" applyAlignment="1" applyProtection="1">
      <alignment wrapText="1"/>
      <protection locked="0"/>
    </xf>
    <xf numFmtId="0" fontId="10" fillId="33" borderId="0" xfId="0" applyFont="1" applyFill="1" applyAlignment="1" applyProtection="1">
      <alignment horizontal="center"/>
      <protection/>
    </xf>
    <xf numFmtId="0" fontId="1" fillId="33" borderId="0" xfId="0" applyFont="1" applyFill="1" applyAlignment="1" applyProtection="1">
      <alignment horizontal="center"/>
      <protection/>
    </xf>
    <xf numFmtId="0" fontId="24" fillId="33" borderId="42" xfId="0" applyFont="1" applyFill="1" applyBorder="1" applyAlignment="1">
      <alignment horizontal="left" wrapText="1"/>
    </xf>
    <xf numFmtId="0" fontId="24" fillId="33" borderId="16" xfId="0" applyFont="1" applyFill="1" applyBorder="1" applyAlignment="1">
      <alignment horizontal="right" wrapText="1"/>
    </xf>
    <xf numFmtId="168" fontId="1" fillId="33" borderId="87" xfId="0" applyNumberFormat="1" applyFont="1" applyFill="1" applyBorder="1" applyAlignment="1">
      <alignment/>
    </xf>
    <xf numFmtId="168" fontId="1" fillId="33" borderId="42" xfId="0" applyNumberFormat="1" applyFont="1" applyFill="1" applyBorder="1" applyAlignment="1">
      <alignment/>
    </xf>
    <xf numFmtId="0" fontId="24" fillId="33" borderId="0" xfId="0" applyFont="1" applyFill="1" applyBorder="1" applyAlignment="1">
      <alignment horizontal="right" wrapText="1"/>
    </xf>
    <xf numFmtId="0" fontId="10" fillId="33" borderId="0" xfId="0" applyFont="1" applyFill="1" applyBorder="1" applyAlignment="1">
      <alignment horizontal="left"/>
    </xf>
    <xf numFmtId="0" fontId="17" fillId="33" borderId="0" xfId="0" applyFont="1" applyFill="1" applyBorder="1" applyAlignment="1" applyProtection="1">
      <alignment/>
      <protection/>
    </xf>
    <xf numFmtId="0" fontId="0" fillId="0" borderId="0" xfId="0" applyAlignment="1" applyProtection="1">
      <alignment/>
      <protection/>
    </xf>
    <xf numFmtId="165" fontId="24" fillId="33" borderId="64" xfId="0" applyNumberFormat="1" applyFont="1" applyFill="1" applyBorder="1" applyAlignment="1">
      <alignment horizontal="right" vertical="top"/>
    </xf>
    <xf numFmtId="165" fontId="24" fillId="33" borderId="68" xfId="0" applyNumberFormat="1" applyFont="1" applyFill="1" applyBorder="1" applyAlignment="1">
      <alignment horizontal="right" vertical="top"/>
    </xf>
    <xf numFmtId="165" fontId="24" fillId="33" borderId="97" xfId="0" applyNumberFormat="1" applyFont="1" applyFill="1" applyBorder="1" applyAlignment="1">
      <alignment horizontal="right" vertical="top"/>
    </xf>
    <xf numFmtId="0" fontId="24" fillId="33" borderId="0" xfId="0" applyFont="1" applyFill="1" applyBorder="1" applyAlignment="1">
      <alignment horizontal="left" wrapText="1"/>
    </xf>
    <xf numFmtId="0" fontId="24" fillId="0" borderId="98" xfId="0" applyFont="1" applyBorder="1" applyAlignment="1">
      <alignment horizontal="center" vertical="top" wrapText="1" readingOrder="1"/>
    </xf>
    <xf numFmtId="0" fontId="12" fillId="0" borderId="18" xfId="0" applyFont="1" applyBorder="1" applyAlignment="1">
      <alignment horizontal="center" vertical="top" wrapText="1" readingOrder="1"/>
    </xf>
    <xf numFmtId="0" fontId="12" fillId="33" borderId="0" xfId="0" applyFont="1" applyFill="1" applyBorder="1" applyAlignment="1">
      <alignment horizontal="left" wrapText="1"/>
    </xf>
    <xf numFmtId="0" fontId="24" fillId="0" borderId="99" xfId="0" applyFont="1" applyBorder="1" applyAlignment="1">
      <alignment horizontal="center" vertical="top" wrapText="1" readingOrder="1"/>
    </xf>
    <xf numFmtId="0" fontId="12" fillId="0" borderId="78" xfId="0" applyFont="1" applyBorder="1" applyAlignment="1">
      <alignment horizontal="center" vertical="top" wrapText="1" readingOrder="1"/>
    </xf>
    <xf numFmtId="0" fontId="24" fillId="33" borderId="98" xfId="0" applyFont="1" applyFill="1" applyBorder="1" applyAlignment="1">
      <alignment horizontal="center" vertical="top" wrapText="1"/>
    </xf>
    <xf numFmtId="0" fontId="12" fillId="33" borderId="18" xfId="0" applyFont="1" applyFill="1" applyBorder="1" applyAlignment="1">
      <alignment horizontal="center" vertical="top" wrapText="1"/>
    </xf>
    <xf numFmtId="0" fontId="24" fillId="33" borderId="0" xfId="0" applyFont="1" applyFill="1" applyBorder="1" applyAlignment="1" applyProtection="1">
      <alignment horizontal="center" vertical="center" wrapText="1"/>
      <protection/>
    </xf>
    <xf numFmtId="0" fontId="0" fillId="0" borderId="0" xfId="0" applyAlignment="1">
      <alignment horizontal="center" wrapText="1"/>
    </xf>
    <xf numFmtId="0" fontId="24" fillId="33" borderId="36" xfId="0" applyFont="1" applyFill="1" applyBorder="1" applyAlignment="1" applyProtection="1">
      <alignment horizontal="center" vertical="center" wrapText="1"/>
      <protection/>
    </xf>
    <xf numFmtId="0" fontId="0" fillId="0" borderId="36" xfId="0" applyBorder="1" applyAlignment="1">
      <alignment horizontal="center" wrapText="1"/>
    </xf>
    <xf numFmtId="0" fontId="1" fillId="33" borderId="12" xfId="0" applyFont="1" applyFill="1" applyBorder="1" applyAlignment="1">
      <alignment vertical="center" wrapText="1"/>
    </xf>
    <xf numFmtId="0" fontId="24" fillId="0" borderId="100" xfId="0" applyFont="1" applyBorder="1" applyAlignment="1">
      <alignment horizontal="center" vertical="top" wrapText="1" readingOrder="1"/>
    </xf>
    <xf numFmtId="0" fontId="12" fillId="0" borderId="20" xfId="0" applyFont="1" applyBorder="1" applyAlignment="1">
      <alignment horizontal="center" vertical="top" wrapText="1" readingOrder="1"/>
    </xf>
    <xf numFmtId="0" fontId="24" fillId="5" borderId="42" xfId="0" applyFont="1" applyFill="1" applyBorder="1" applyAlignment="1">
      <alignment horizontal="left" wrapText="1"/>
    </xf>
    <xf numFmtId="0" fontId="24" fillId="5" borderId="16" xfId="0" applyFont="1" applyFill="1" applyBorder="1" applyAlignment="1">
      <alignment horizontal="right" wrapText="1"/>
    </xf>
    <xf numFmtId="0" fontId="10" fillId="33" borderId="101" xfId="0" applyFont="1" applyFill="1" applyBorder="1" applyAlignment="1" applyProtection="1">
      <alignment/>
      <protection/>
    </xf>
    <xf numFmtId="0" fontId="0" fillId="0" borderId="56" xfId="0" applyBorder="1" applyAlignment="1" applyProtection="1">
      <alignment/>
      <protection/>
    </xf>
    <xf numFmtId="0" fontId="17" fillId="33" borderId="56" xfId="0" applyFont="1" applyFill="1" applyBorder="1" applyAlignment="1" applyProtection="1">
      <alignment horizontal="center" wrapText="1"/>
      <protection/>
    </xf>
    <xf numFmtId="0" fontId="0" fillId="0" borderId="85" xfId="0" applyBorder="1" applyAlignment="1" applyProtection="1">
      <alignment horizontal="center" wrapText="1"/>
      <protection/>
    </xf>
    <xf numFmtId="0" fontId="1" fillId="33" borderId="12" xfId="0" applyFont="1" applyFill="1" applyBorder="1" applyAlignment="1">
      <alignment horizontal="right" wrapText="1"/>
    </xf>
    <xf numFmtId="0" fontId="1" fillId="33" borderId="12" xfId="0" applyFont="1" applyFill="1" applyBorder="1" applyAlignment="1">
      <alignment horizontal="right" vertical="center" wrapText="1"/>
    </xf>
    <xf numFmtId="0" fontId="10" fillId="0" borderId="0" xfId="0" applyFont="1" applyBorder="1" applyAlignment="1">
      <alignment horizontal="left"/>
    </xf>
    <xf numFmtId="0" fontId="14" fillId="5" borderId="42" xfId="0" applyFont="1" applyFill="1" applyBorder="1" applyAlignment="1">
      <alignment horizontal="left" wrapText="1"/>
    </xf>
    <xf numFmtId="0" fontId="14" fillId="5" borderId="16" xfId="0" applyFont="1" applyFill="1" applyBorder="1" applyAlignment="1">
      <alignment horizontal="right" wrapText="1"/>
    </xf>
    <xf numFmtId="0" fontId="24" fillId="36" borderId="64" xfId="0" applyFont="1" applyFill="1" applyBorder="1" applyAlignment="1">
      <alignment horizontal="right" wrapText="1"/>
    </xf>
    <xf numFmtId="0" fontId="24" fillId="36" borderId="68" xfId="0" applyFont="1" applyFill="1" applyBorder="1" applyAlignment="1">
      <alignment horizontal="right" wrapText="1"/>
    </xf>
    <xf numFmtId="0" fontId="24" fillId="36" borderId="97" xfId="0" applyFont="1" applyFill="1" applyBorder="1" applyAlignment="1">
      <alignment horizontal="right" wrapText="1"/>
    </xf>
    <xf numFmtId="0" fontId="14" fillId="33" borderId="42" xfId="0" applyFont="1" applyFill="1" applyBorder="1" applyAlignment="1">
      <alignment horizontal="left" wrapText="1"/>
    </xf>
    <xf numFmtId="0" fontId="14" fillId="33" borderId="89" xfId="0" applyFont="1" applyFill="1" applyBorder="1" applyAlignment="1">
      <alignment horizontal="left" wrapText="1"/>
    </xf>
    <xf numFmtId="0" fontId="14" fillId="33" borderId="16" xfId="0" applyFont="1" applyFill="1" applyBorder="1" applyAlignment="1">
      <alignment horizontal="right" wrapText="1"/>
    </xf>
    <xf numFmtId="0" fontId="14" fillId="33" borderId="20" xfId="0" applyFont="1" applyFill="1" applyBorder="1" applyAlignment="1">
      <alignment horizontal="right" wrapText="1"/>
    </xf>
    <xf numFmtId="0" fontId="14" fillId="33" borderId="101" xfId="0" applyFont="1" applyFill="1" applyBorder="1" applyAlignment="1">
      <alignment horizontal="center"/>
    </xf>
    <xf numFmtId="0" fontId="14" fillId="33" borderId="85" xfId="0" applyFont="1" applyFill="1" applyBorder="1" applyAlignment="1">
      <alignment horizontal="center"/>
    </xf>
    <xf numFmtId="0" fontId="14" fillId="33" borderId="37" xfId="0" applyFont="1" applyFill="1" applyBorder="1" applyAlignment="1">
      <alignment horizontal="right" wrapText="1"/>
    </xf>
    <xf numFmtId="0" fontId="14" fillId="33" borderId="19" xfId="0" applyFont="1" applyFill="1" applyBorder="1" applyAlignment="1">
      <alignment horizontal="right" wrapText="1"/>
    </xf>
    <xf numFmtId="0" fontId="14" fillId="33" borderId="102" xfId="0" applyFont="1" applyFill="1" applyBorder="1" applyAlignment="1">
      <alignment horizontal="left" wrapText="1"/>
    </xf>
    <xf numFmtId="0" fontId="9" fillId="33" borderId="42" xfId="0" applyFont="1" applyFill="1" applyBorder="1" applyAlignment="1">
      <alignment horizontal="right"/>
    </xf>
    <xf numFmtId="0" fontId="9" fillId="33" borderId="61" xfId="0" applyFont="1" applyFill="1" applyBorder="1" applyAlignment="1">
      <alignment horizontal="right"/>
    </xf>
    <xf numFmtId="0" fontId="26" fillId="33" borderId="103" xfId="0" applyFont="1" applyFill="1" applyBorder="1" applyAlignment="1">
      <alignment horizontal="right"/>
    </xf>
    <xf numFmtId="0" fontId="26" fillId="33" borderId="104" xfId="0" applyFont="1" applyFill="1" applyBorder="1" applyAlignment="1">
      <alignment horizontal="right"/>
    </xf>
    <xf numFmtId="0" fontId="14" fillId="35" borderId="101" xfId="0" applyFont="1" applyFill="1" applyBorder="1" applyAlignment="1" applyProtection="1">
      <alignment horizontal="center"/>
      <protection locked="0"/>
    </xf>
    <xf numFmtId="0" fontId="14" fillId="35" borderId="85" xfId="0" applyFont="1" applyFill="1" applyBorder="1" applyAlignment="1" applyProtection="1">
      <alignment horizontal="center"/>
      <protection locked="0"/>
    </xf>
    <xf numFmtId="0" fontId="14" fillId="33" borderId="105" xfId="0" applyFont="1" applyFill="1" applyBorder="1" applyAlignment="1">
      <alignment horizontal="center"/>
    </xf>
    <xf numFmtId="0" fontId="14" fillId="33" borderId="0" xfId="0" applyFont="1" applyFill="1" applyBorder="1" applyAlignment="1">
      <alignment horizontal="left" wrapText="1"/>
    </xf>
    <xf numFmtId="0" fontId="14" fillId="33" borderId="36" xfId="0" applyFont="1" applyFill="1" applyBorder="1" applyAlignment="1">
      <alignment horizontal="left" wrapText="1"/>
    </xf>
    <xf numFmtId="0" fontId="0" fillId="33" borderId="106" xfId="0" applyFont="1" applyFill="1" applyBorder="1" applyAlignment="1">
      <alignment horizontal="left" wrapText="1"/>
    </xf>
    <xf numFmtId="0" fontId="0" fillId="33" borderId="48" xfId="0" applyFont="1" applyFill="1" applyBorder="1" applyAlignment="1">
      <alignment horizontal="left" wrapText="1"/>
    </xf>
    <xf numFmtId="0" fontId="0" fillId="33" borderId="36" xfId="0" applyFont="1" applyFill="1" applyBorder="1" applyAlignment="1">
      <alignment horizontal="left" wrapText="1"/>
    </xf>
    <xf numFmtId="0" fontId="1" fillId="33" borderId="0" xfId="0" applyFont="1" applyFill="1" applyBorder="1" applyAlignment="1">
      <alignment/>
    </xf>
    <xf numFmtId="0" fontId="1" fillId="33" borderId="0" xfId="0" applyFont="1" applyFill="1" applyBorder="1" applyAlignment="1" applyProtection="1">
      <alignment vertical="top" wrapText="1"/>
      <protection locked="0"/>
    </xf>
    <xf numFmtId="0" fontId="14" fillId="33" borderId="71" xfId="0" applyFont="1" applyFill="1" applyBorder="1" applyAlignment="1">
      <alignment horizontal="right" indent="1"/>
    </xf>
    <xf numFmtId="44" fontId="1" fillId="33" borderId="0" xfId="0" applyNumberFormat="1" applyFont="1" applyFill="1" applyBorder="1" applyAlignment="1">
      <alignment/>
    </xf>
    <xf numFmtId="0" fontId="1" fillId="33" borderId="0" xfId="0" applyNumberFormat="1" applyFont="1" applyFill="1" applyBorder="1" applyAlignment="1">
      <alignment/>
    </xf>
    <xf numFmtId="0" fontId="14" fillId="33" borderId="42" xfId="0" applyFont="1" applyFill="1" applyBorder="1" applyAlignment="1">
      <alignment horizontal="right"/>
    </xf>
    <xf numFmtId="0" fontId="0" fillId="33" borderId="42" xfId="0" applyFill="1" applyBorder="1" applyAlignment="1">
      <alignment horizontal="right"/>
    </xf>
    <xf numFmtId="0" fontId="1" fillId="33" borderId="16" xfId="0" applyFont="1" applyFill="1" applyBorder="1" applyAlignment="1">
      <alignment/>
    </xf>
    <xf numFmtId="0" fontId="10" fillId="33" borderId="38" xfId="0" applyFont="1" applyFill="1" applyBorder="1" applyAlignment="1">
      <alignment/>
    </xf>
    <xf numFmtId="0" fontId="0" fillId="33" borderId="42" xfId="0" applyFill="1" applyBorder="1" applyAlignment="1">
      <alignment/>
    </xf>
    <xf numFmtId="0" fontId="0" fillId="33" borderId="0" xfId="0" applyFill="1" applyBorder="1" applyAlignment="1">
      <alignment/>
    </xf>
    <xf numFmtId="0" fontId="0" fillId="33" borderId="0" xfId="0" applyFill="1" applyBorder="1" applyAlignment="1">
      <alignment horizontal="center"/>
    </xf>
    <xf numFmtId="0" fontId="0" fillId="33"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9"/>
  </sheetPr>
  <dimension ref="A1:S90"/>
  <sheetViews>
    <sheetView zoomScaleSheetLayoutView="100" zoomScalePageLayoutView="0" workbookViewId="0" topLeftCell="A1">
      <selection activeCell="F44" sqref="F44"/>
    </sheetView>
  </sheetViews>
  <sheetFormatPr defaultColWidth="9.140625" defaultRowHeight="12.75"/>
  <cols>
    <col min="1" max="1" width="4.7109375" style="39" customWidth="1"/>
    <col min="2" max="2" width="27.8515625" style="39" customWidth="1"/>
    <col min="3" max="3" width="7.421875" style="39" customWidth="1"/>
    <col min="4" max="10" width="11.57421875" style="39" customWidth="1"/>
    <col min="11" max="15" width="0" style="39" hidden="1" customWidth="1"/>
    <col min="16" max="16" width="11.57421875" style="39" customWidth="1"/>
    <col min="17" max="17" width="14.421875" style="39" customWidth="1"/>
    <col min="18" max="18" width="14.28125" style="39" customWidth="1"/>
    <col min="19" max="16384" width="9.140625" style="39" customWidth="1"/>
  </cols>
  <sheetData>
    <row r="1" spans="1:18" ht="18.75">
      <c r="A1" s="543" t="s">
        <v>171</v>
      </c>
      <c r="B1" s="544"/>
      <c r="C1" s="544"/>
      <c r="D1" s="544"/>
      <c r="E1" s="544"/>
      <c r="F1" s="544"/>
      <c r="G1" s="544"/>
      <c r="H1" s="111"/>
      <c r="I1" s="111"/>
      <c r="J1" s="111"/>
      <c r="K1" s="111"/>
      <c r="L1" s="111"/>
      <c r="M1" s="111"/>
      <c r="N1" s="111"/>
      <c r="O1" s="111"/>
      <c r="P1" s="540" t="s">
        <v>78</v>
      </c>
      <c r="Q1" s="540"/>
      <c r="R1" s="541"/>
    </row>
    <row r="2" spans="1:18" ht="18">
      <c r="A2" s="112"/>
      <c r="B2" s="113"/>
      <c r="C2" s="113"/>
      <c r="D2" s="114"/>
      <c r="E2" s="114"/>
      <c r="F2" s="114"/>
      <c r="G2" s="115"/>
      <c r="H2" s="114"/>
      <c r="I2" s="114"/>
      <c r="J2" s="114"/>
      <c r="K2" s="114"/>
      <c r="L2" s="114"/>
      <c r="M2" s="114"/>
      <c r="N2" s="114"/>
      <c r="O2" s="114"/>
      <c r="P2" s="116"/>
      <c r="Q2" s="116"/>
      <c r="R2" s="117"/>
    </row>
    <row r="3" spans="1:18" ht="14.25">
      <c r="A3" s="112"/>
      <c r="B3" s="113"/>
      <c r="C3" s="113"/>
      <c r="D3" s="118" t="s">
        <v>5</v>
      </c>
      <c r="E3" s="542" t="s">
        <v>85</v>
      </c>
      <c r="F3" s="542"/>
      <c r="G3" s="542"/>
      <c r="H3" s="542"/>
      <c r="I3" s="542"/>
      <c r="J3" s="542"/>
      <c r="K3" s="119"/>
      <c r="L3" s="119"/>
      <c r="M3" s="119"/>
      <c r="N3" s="119"/>
      <c r="O3" s="119"/>
      <c r="P3" s="116"/>
      <c r="Q3" s="116"/>
      <c r="R3" s="117"/>
    </row>
    <row r="4" spans="1:18" ht="14.25">
      <c r="A4" s="112"/>
      <c r="B4" s="113"/>
      <c r="C4" s="114"/>
      <c r="D4" s="118" t="s">
        <v>6</v>
      </c>
      <c r="E4" s="517" t="s">
        <v>18</v>
      </c>
      <c r="F4" s="517"/>
      <c r="G4" s="517"/>
      <c r="H4" s="517"/>
      <c r="I4" s="517"/>
      <c r="J4" s="517"/>
      <c r="K4" s="67"/>
      <c r="L4" s="67"/>
      <c r="M4" s="67"/>
      <c r="N4" s="67"/>
      <c r="O4" s="67"/>
      <c r="P4" s="120"/>
      <c r="Q4" s="120"/>
      <c r="R4" s="121"/>
    </row>
    <row r="5" spans="1:18" ht="12.75">
      <c r="A5" s="112"/>
      <c r="B5" s="113"/>
      <c r="C5" s="114"/>
      <c r="D5" s="114"/>
      <c r="E5" s="5"/>
      <c r="F5" s="5"/>
      <c r="G5" s="10"/>
      <c r="H5" s="5"/>
      <c r="I5" s="5"/>
      <c r="J5" s="5"/>
      <c r="K5" s="5"/>
      <c r="L5" s="5"/>
      <c r="M5" s="5"/>
      <c r="N5" s="5"/>
      <c r="O5" s="5"/>
      <c r="P5" s="5"/>
      <c r="Q5" s="5"/>
      <c r="R5" s="44"/>
    </row>
    <row r="6" spans="1:18" ht="236.25">
      <c r="A6" s="527" t="s">
        <v>65</v>
      </c>
      <c r="B6" s="528"/>
      <c r="C6" s="528"/>
      <c r="D6" s="93" t="s">
        <v>30</v>
      </c>
      <c r="E6" s="94" t="s">
        <v>35</v>
      </c>
      <c r="F6" s="94" t="s">
        <v>34</v>
      </c>
      <c r="G6" s="94" t="s">
        <v>33</v>
      </c>
      <c r="H6" s="94" t="s">
        <v>36</v>
      </c>
      <c r="I6" s="95" t="s">
        <v>32</v>
      </c>
      <c r="J6" s="96" t="s">
        <v>31</v>
      </c>
      <c r="K6" s="94" t="s">
        <v>145</v>
      </c>
      <c r="L6" s="94" t="s">
        <v>154</v>
      </c>
      <c r="M6" s="94" t="s">
        <v>150</v>
      </c>
      <c r="N6" s="94" t="s">
        <v>153</v>
      </c>
      <c r="O6" s="94" t="s">
        <v>149</v>
      </c>
      <c r="P6" s="96" t="s">
        <v>125</v>
      </c>
      <c r="Q6" s="40"/>
      <c r="R6" s="45"/>
    </row>
    <row r="7" spans="1:18" ht="225">
      <c r="A7" s="529" t="s">
        <v>66</v>
      </c>
      <c r="B7" s="506"/>
      <c r="C7" s="506"/>
      <c r="D7" s="105" t="s">
        <v>117</v>
      </c>
      <c r="E7" s="106" t="s">
        <v>118</v>
      </c>
      <c r="F7" s="106" t="s">
        <v>119</v>
      </c>
      <c r="G7" s="106" t="s">
        <v>120</v>
      </c>
      <c r="H7" s="106" t="s">
        <v>121</v>
      </c>
      <c r="I7" s="106" t="s">
        <v>122</v>
      </c>
      <c r="J7" s="107" t="s">
        <v>123</v>
      </c>
      <c r="K7" s="106" t="s">
        <v>146</v>
      </c>
      <c r="L7" s="106" t="s">
        <v>147</v>
      </c>
      <c r="M7" s="106" t="s">
        <v>148</v>
      </c>
      <c r="N7" s="106" t="s">
        <v>151</v>
      </c>
      <c r="O7" s="106" t="s">
        <v>152</v>
      </c>
      <c r="P7" s="107" t="s">
        <v>124</v>
      </c>
      <c r="Q7" s="41"/>
      <c r="R7" s="45"/>
    </row>
    <row r="8" spans="1:18" ht="11.25">
      <c r="A8" s="43"/>
      <c r="B8" s="10"/>
      <c r="C8" s="46" t="s">
        <v>0</v>
      </c>
      <c r="D8" s="108">
        <v>250</v>
      </c>
      <c r="E8" s="109">
        <v>180</v>
      </c>
      <c r="F8" s="109">
        <v>125</v>
      </c>
      <c r="G8" s="109">
        <v>60</v>
      </c>
      <c r="H8" s="109">
        <v>35</v>
      </c>
      <c r="I8" s="109">
        <v>40</v>
      </c>
      <c r="J8" s="110">
        <v>32.5</v>
      </c>
      <c r="K8" s="109">
        <v>0</v>
      </c>
      <c r="L8" s="109">
        <v>0</v>
      </c>
      <c r="M8" s="109">
        <v>0</v>
      </c>
      <c r="N8" s="109">
        <v>0</v>
      </c>
      <c r="O8" s="109">
        <v>0</v>
      </c>
      <c r="P8" s="110">
        <v>18.25</v>
      </c>
      <c r="Q8" s="42"/>
      <c r="R8" s="45"/>
    </row>
    <row r="9" spans="1:18" ht="11.25">
      <c r="A9" s="43"/>
      <c r="B9" s="10" t="s">
        <v>1</v>
      </c>
      <c r="C9" s="15">
        <v>0.25</v>
      </c>
      <c r="D9" s="8">
        <f>D8*$C$9</f>
        <v>62.5</v>
      </c>
      <c r="E9" s="8">
        <f aca="true" t="shared" si="0" ref="E9:P9">E8*$C$9</f>
        <v>45</v>
      </c>
      <c r="F9" s="8">
        <f t="shared" si="0"/>
        <v>31.25</v>
      </c>
      <c r="G9" s="8">
        <f t="shared" si="0"/>
        <v>15</v>
      </c>
      <c r="H9" s="8">
        <f t="shared" si="0"/>
        <v>8.75</v>
      </c>
      <c r="I9" s="8">
        <f t="shared" si="0"/>
        <v>10</v>
      </c>
      <c r="J9" s="8">
        <f aca="true" t="shared" si="1" ref="J9:O9">J8*$C$9</f>
        <v>8.125</v>
      </c>
      <c r="K9" s="8">
        <f t="shared" si="1"/>
        <v>0</v>
      </c>
      <c r="L9" s="8">
        <f t="shared" si="1"/>
        <v>0</v>
      </c>
      <c r="M9" s="8">
        <f t="shared" si="1"/>
        <v>0</v>
      </c>
      <c r="N9" s="8">
        <f t="shared" si="1"/>
        <v>0</v>
      </c>
      <c r="O9" s="8">
        <f t="shared" si="1"/>
        <v>0</v>
      </c>
      <c r="P9" s="8">
        <f t="shared" si="0"/>
        <v>4.5625</v>
      </c>
      <c r="Q9" s="8"/>
      <c r="R9" s="45"/>
    </row>
    <row r="10" spans="1:18" ht="11.25">
      <c r="A10" s="43"/>
      <c r="B10" s="10" t="s">
        <v>2</v>
      </c>
      <c r="C10" s="15">
        <v>0.17</v>
      </c>
      <c r="D10" s="8">
        <f>+D8*$C$10</f>
        <v>42.5</v>
      </c>
      <c r="E10" s="8">
        <f aca="true" t="shared" si="2" ref="E10:P10">+E8*$C$10</f>
        <v>30.6</v>
      </c>
      <c r="F10" s="8">
        <f t="shared" si="2"/>
        <v>21.25</v>
      </c>
      <c r="G10" s="8">
        <f t="shared" si="2"/>
        <v>10.200000000000001</v>
      </c>
      <c r="H10" s="8">
        <f t="shared" si="2"/>
        <v>5.95</v>
      </c>
      <c r="I10" s="8">
        <f t="shared" si="2"/>
        <v>6.800000000000001</v>
      </c>
      <c r="J10" s="8">
        <f aca="true" t="shared" si="3" ref="J10:O10">J8*$C$10</f>
        <v>5.525</v>
      </c>
      <c r="K10" s="8">
        <f t="shared" si="3"/>
        <v>0</v>
      </c>
      <c r="L10" s="8">
        <f t="shared" si="3"/>
        <v>0</v>
      </c>
      <c r="M10" s="8">
        <f t="shared" si="3"/>
        <v>0</v>
      </c>
      <c r="N10" s="8">
        <f t="shared" si="3"/>
        <v>0</v>
      </c>
      <c r="O10" s="8">
        <f t="shared" si="3"/>
        <v>0</v>
      </c>
      <c r="P10" s="8">
        <f t="shared" si="2"/>
        <v>3.1025</v>
      </c>
      <c r="Q10" s="8"/>
      <c r="R10" s="45"/>
    </row>
    <row r="11" spans="1:18" ht="11.25">
      <c r="A11" s="43"/>
      <c r="B11" s="10" t="s">
        <v>3</v>
      </c>
      <c r="C11" s="15">
        <v>0.05</v>
      </c>
      <c r="D11" s="8">
        <f>+D8*$C$11</f>
        <v>12.5</v>
      </c>
      <c r="E11" s="8">
        <f aca="true" t="shared" si="4" ref="E11:P11">+E8*$C$11</f>
        <v>9</v>
      </c>
      <c r="F11" s="8">
        <f t="shared" si="4"/>
        <v>6.25</v>
      </c>
      <c r="G11" s="8">
        <f t="shared" si="4"/>
        <v>3</v>
      </c>
      <c r="H11" s="8">
        <f t="shared" si="4"/>
        <v>1.75</v>
      </c>
      <c r="I11" s="8">
        <f t="shared" si="4"/>
        <v>2</v>
      </c>
      <c r="J11" s="8">
        <f aca="true" t="shared" si="5" ref="J11:O11">J8*$C$11</f>
        <v>1.625</v>
      </c>
      <c r="K11" s="8">
        <f t="shared" si="5"/>
        <v>0</v>
      </c>
      <c r="L11" s="8">
        <f t="shared" si="5"/>
        <v>0</v>
      </c>
      <c r="M11" s="8">
        <f t="shared" si="5"/>
        <v>0</v>
      </c>
      <c r="N11" s="8">
        <f t="shared" si="5"/>
        <v>0</v>
      </c>
      <c r="O11" s="8">
        <f t="shared" si="5"/>
        <v>0</v>
      </c>
      <c r="P11" s="8">
        <f t="shared" si="4"/>
        <v>0.9125000000000001</v>
      </c>
      <c r="Q11" s="8"/>
      <c r="R11" s="45"/>
    </row>
    <row r="12" spans="1:18" ht="11.25">
      <c r="A12" s="43"/>
      <c r="B12" s="10" t="s">
        <v>4</v>
      </c>
      <c r="C12" s="15">
        <v>0.08</v>
      </c>
      <c r="D12" s="8">
        <f>SUM(D8:D11)*$C$12</f>
        <v>29.400000000000002</v>
      </c>
      <c r="E12" s="8">
        <f aca="true" t="shared" si="6" ref="E12:P12">SUM(E8:E11)*$C$12</f>
        <v>21.168000000000003</v>
      </c>
      <c r="F12" s="8">
        <f t="shared" si="6"/>
        <v>14.700000000000001</v>
      </c>
      <c r="G12" s="8">
        <f t="shared" si="6"/>
        <v>7.056</v>
      </c>
      <c r="H12" s="8">
        <f t="shared" si="6"/>
        <v>4.1160000000000005</v>
      </c>
      <c r="I12" s="8">
        <f t="shared" si="6"/>
        <v>4.704</v>
      </c>
      <c r="J12" s="8">
        <f aca="true" t="shared" si="7" ref="J12:O12">SUM(J8:J11)*$C$12</f>
        <v>3.822</v>
      </c>
      <c r="K12" s="8">
        <f t="shared" si="7"/>
        <v>0</v>
      </c>
      <c r="L12" s="8">
        <f t="shared" si="7"/>
        <v>0</v>
      </c>
      <c r="M12" s="8">
        <f t="shared" si="7"/>
        <v>0</v>
      </c>
      <c r="N12" s="8">
        <f t="shared" si="7"/>
        <v>0</v>
      </c>
      <c r="O12" s="8">
        <f t="shared" si="7"/>
        <v>0</v>
      </c>
      <c r="P12" s="8">
        <f t="shared" si="6"/>
        <v>2.1462</v>
      </c>
      <c r="Q12" s="8"/>
      <c r="R12" s="45"/>
    </row>
    <row r="13" spans="1:18" ht="14.25">
      <c r="A13" s="43"/>
      <c r="B13" s="10"/>
      <c r="C13" s="47" t="s">
        <v>67</v>
      </c>
      <c r="D13" s="13">
        <f>SUM(D8:D12)</f>
        <v>396.9</v>
      </c>
      <c r="E13" s="13">
        <f aca="true" t="shared" si="8" ref="E13:P13">SUM(E8:E12)</f>
        <v>285.76800000000003</v>
      </c>
      <c r="F13" s="13">
        <f t="shared" si="8"/>
        <v>198.45</v>
      </c>
      <c r="G13" s="13">
        <f t="shared" si="8"/>
        <v>95.256</v>
      </c>
      <c r="H13" s="13">
        <f t="shared" si="8"/>
        <v>55.566</v>
      </c>
      <c r="I13" s="13">
        <f t="shared" si="8"/>
        <v>63.504</v>
      </c>
      <c r="J13" s="13">
        <f t="shared" si="8"/>
        <v>51.597</v>
      </c>
      <c r="K13" s="13">
        <f t="shared" si="8"/>
        <v>0</v>
      </c>
      <c r="L13" s="13">
        <f t="shared" si="8"/>
        <v>0</v>
      </c>
      <c r="M13" s="13">
        <f t="shared" si="8"/>
        <v>0</v>
      </c>
      <c r="N13" s="13">
        <f t="shared" si="8"/>
        <v>0</v>
      </c>
      <c r="O13" s="13">
        <f t="shared" si="8"/>
        <v>0</v>
      </c>
      <c r="P13" s="13">
        <f t="shared" si="8"/>
        <v>28.9737</v>
      </c>
      <c r="Q13" s="13"/>
      <c r="R13" s="48"/>
    </row>
    <row r="14" spans="1:18" ht="23.25" customHeight="1" thickBot="1">
      <c r="A14" s="530" t="s">
        <v>9</v>
      </c>
      <c r="B14" s="531"/>
      <c r="C14" s="531"/>
      <c r="D14" s="531"/>
      <c r="E14" s="5"/>
      <c r="F14" s="5"/>
      <c r="G14" s="5"/>
      <c r="H14" s="5"/>
      <c r="I14" s="5"/>
      <c r="J14" s="5"/>
      <c r="K14" s="50"/>
      <c r="L14" s="50"/>
      <c r="M14" s="50"/>
      <c r="N14" s="50"/>
      <c r="O14" s="50"/>
      <c r="P14" s="114"/>
      <c r="Q14" s="122" t="s">
        <v>10</v>
      </c>
      <c r="R14" s="123" t="s">
        <v>8</v>
      </c>
    </row>
    <row r="15" spans="1:18" ht="11.25">
      <c r="A15" s="100">
        <v>1</v>
      </c>
      <c r="B15" s="532" t="s">
        <v>88</v>
      </c>
      <c r="C15" s="533"/>
      <c r="D15" s="159">
        <v>0</v>
      </c>
      <c r="E15" s="160">
        <v>0</v>
      </c>
      <c r="F15" s="160">
        <v>0</v>
      </c>
      <c r="G15" s="160">
        <v>0</v>
      </c>
      <c r="H15" s="160">
        <v>20</v>
      </c>
      <c r="I15" s="160">
        <v>0</v>
      </c>
      <c r="J15" s="160">
        <v>0</v>
      </c>
      <c r="K15" s="161">
        <v>0</v>
      </c>
      <c r="L15" s="161">
        <v>0</v>
      </c>
      <c r="M15" s="161">
        <v>0</v>
      </c>
      <c r="N15" s="161">
        <v>0</v>
      </c>
      <c r="O15" s="161">
        <v>0</v>
      </c>
      <c r="P15" s="75">
        <v>60</v>
      </c>
      <c r="Q15" s="124">
        <f>SUM(D15:P15)</f>
        <v>80</v>
      </c>
      <c r="R15" s="125">
        <f>D15*$D$13+E15*$E$13+F15*$F$13+G15*$G$13+H15*$H$13+I15*$I$13+J15*$J$13+P15*$P$13</f>
        <v>2849.742</v>
      </c>
    </row>
    <row r="16" spans="1:18" ht="11.25">
      <c r="A16" s="101">
        <v>1.1</v>
      </c>
      <c r="B16" s="534" t="s">
        <v>89</v>
      </c>
      <c r="C16" s="535"/>
      <c r="D16" s="162">
        <v>6</v>
      </c>
      <c r="E16" s="163">
        <v>40</v>
      </c>
      <c r="F16" s="163">
        <v>0</v>
      </c>
      <c r="G16" s="163">
        <v>0</v>
      </c>
      <c r="H16" s="163">
        <v>0</v>
      </c>
      <c r="I16" s="163">
        <v>0</v>
      </c>
      <c r="J16" s="163">
        <v>0</v>
      </c>
      <c r="K16" s="163">
        <v>0</v>
      </c>
      <c r="L16" s="163">
        <v>0</v>
      </c>
      <c r="M16" s="163">
        <v>0</v>
      </c>
      <c r="N16" s="163">
        <v>0</v>
      </c>
      <c r="O16" s="163">
        <v>0</v>
      </c>
      <c r="P16" s="164">
        <v>0</v>
      </c>
      <c r="Q16" s="124">
        <f>SUM(D16:P16)</f>
        <v>46</v>
      </c>
      <c r="R16" s="125">
        <f>D16*$D$13+E16*$E$13+F16*$F$13+G16*$G$13+H16*$H$13+I16*$I$13+J16*$J$13+P16*$P$13</f>
        <v>13812.12</v>
      </c>
    </row>
    <row r="17" spans="1:18" ht="11.25">
      <c r="A17" s="101">
        <v>1.2</v>
      </c>
      <c r="B17" s="534" t="s">
        <v>90</v>
      </c>
      <c r="C17" s="535"/>
      <c r="D17" s="162">
        <v>40</v>
      </c>
      <c r="E17" s="163">
        <v>40</v>
      </c>
      <c r="F17" s="163">
        <v>0</v>
      </c>
      <c r="G17" s="163">
        <v>0</v>
      </c>
      <c r="H17" s="163">
        <v>0</v>
      </c>
      <c r="I17" s="163">
        <v>0</v>
      </c>
      <c r="J17" s="163">
        <v>0</v>
      </c>
      <c r="K17" s="163">
        <v>0</v>
      </c>
      <c r="L17" s="163">
        <v>0</v>
      </c>
      <c r="M17" s="163">
        <v>0</v>
      </c>
      <c r="N17" s="163">
        <v>0</v>
      </c>
      <c r="O17" s="163">
        <v>0</v>
      </c>
      <c r="P17" s="164">
        <v>0</v>
      </c>
      <c r="Q17" s="124">
        <f aca="true" t="shared" si="9" ref="Q17:Q41">SUM(D17:P17)</f>
        <v>80</v>
      </c>
      <c r="R17" s="125">
        <f>D17*$D$13+E17*$E$13+F17*$F$13+G17*$G$13+H17*$H$13+I17*$I$13+J17*$J$13+P17*$P$13</f>
        <v>27306.72</v>
      </c>
    </row>
    <row r="18" spans="1:19" ht="21">
      <c r="A18" s="101">
        <v>1.3</v>
      </c>
      <c r="B18" s="65" t="s">
        <v>112</v>
      </c>
      <c r="C18" s="38"/>
      <c r="D18" s="97" t="s">
        <v>111</v>
      </c>
      <c r="E18" s="97" t="s">
        <v>111</v>
      </c>
      <c r="F18" s="97" t="s">
        <v>111</v>
      </c>
      <c r="G18" s="97" t="s">
        <v>111</v>
      </c>
      <c r="H18" s="97" t="s">
        <v>111</v>
      </c>
      <c r="I18" s="97" t="s">
        <v>111</v>
      </c>
      <c r="J18" s="97" t="s">
        <v>111</v>
      </c>
      <c r="K18" s="97" t="s">
        <v>111</v>
      </c>
      <c r="L18" s="97" t="s">
        <v>111</v>
      </c>
      <c r="M18" s="97" t="s">
        <v>111</v>
      </c>
      <c r="N18" s="97" t="s">
        <v>111</v>
      </c>
      <c r="O18" s="97" t="s">
        <v>111</v>
      </c>
      <c r="P18" s="126" t="s">
        <v>111</v>
      </c>
      <c r="Q18" s="124" t="s">
        <v>111</v>
      </c>
      <c r="R18" s="233" t="s">
        <v>111</v>
      </c>
      <c r="S18" s="232"/>
    </row>
    <row r="19" spans="1:18" ht="12" thickBot="1">
      <c r="A19" s="102"/>
      <c r="B19" s="536" t="s">
        <v>91</v>
      </c>
      <c r="C19" s="537"/>
      <c r="D19" s="58">
        <f>SUM(D15:D17)</f>
        <v>46</v>
      </c>
      <c r="E19" s="58">
        <f aca="true" t="shared" si="10" ref="E19:J19">SUM(E15:E17)</f>
        <v>80</v>
      </c>
      <c r="F19" s="58">
        <f t="shared" si="10"/>
        <v>0</v>
      </c>
      <c r="G19" s="58">
        <f t="shared" si="10"/>
        <v>0</v>
      </c>
      <c r="H19" s="58">
        <f t="shared" si="10"/>
        <v>20</v>
      </c>
      <c r="I19" s="58">
        <f t="shared" si="10"/>
        <v>0</v>
      </c>
      <c r="J19" s="58">
        <f t="shared" si="10"/>
        <v>0</v>
      </c>
      <c r="K19" s="58"/>
      <c r="L19" s="58"/>
      <c r="M19" s="58"/>
      <c r="N19" s="58"/>
      <c r="O19" s="58"/>
      <c r="P19" s="127">
        <f>SUM(P15:P17)</f>
        <v>60</v>
      </c>
      <c r="Q19" s="128">
        <f t="shared" si="9"/>
        <v>206</v>
      </c>
      <c r="R19" s="125">
        <f aca="true" t="shared" si="11" ref="R19:R30">D19*$D$13+E19*$E$13+F19*$F$13+G19*$G$13+H19*$H$13+I19*$I$13+J19*$J$13+P19*$P$13</f>
        <v>43968.581999999995</v>
      </c>
    </row>
    <row r="20" spans="1:18" ht="11.25">
      <c r="A20" s="103">
        <v>2</v>
      </c>
      <c r="B20" s="538" t="s">
        <v>92</v>
      </c>
      <c r="C20" s="539"/>
      <c r="D20" s="165">
        <v>5</v>
      </c>
      <c r="E20" s="166">
        <v>20</v>
      </c>
      <c r="F20" s="166">
        <v>10</v>
      </c>
      <c r="G20" s="166">
        <v>10</v>
      </c>
      <c r="H20" s="166">
        <v>15</v>
      </c>
      <c r="I20" s="166">
        <v>0</v>
      </c>
      <c r="J20" s="166">
        <v>0</v>
      </c>
      <c r="K20" s="163">
        <v>0</v>
      </c>
      <c r="L20" s="163">
        <v>0</v>
      </c>
      <c r="M20" s="163">
        <v>0</v>
      </c>
      <c r="N20" s="163">
        <v>0</v>
      </c>
      <c r="O20" s="163">
        <v>0</v>
      </c>
      <c r="P20" s="167">
        <v>0</v>
      </c>
      <c r="Q20" s="124">
        <f t="shared" si="9"/>
        <v>60</v>
      </c>
      <c r="R20" s="129">
        <f t="shared" si="11"/>
        <v>11470.41</v>
      </c>
    </row>
    <row r="21" spans="1:18" ht="12" thickBot="1">
      <c r="A21" s="61"/>
      <c r="B21" s="536" t="s">
        <v>93</v>
      </c>
      <c r="C21" s="537"/>
      <c r="D21" s="58">
        <f aca="true" t="shared" si="12" ref="D21:P21">SUM(D20:D20)</f>
        <v>5</v>
      </c>
      <c r="E21" s="56">
        <f t="shared" si="12"/>
        <v>20</v>
      </c>
      <c r="F21" s="56">
        <f t="shared" si="12"/>
        <v>10</v>
      </c>
      <c r="G21" s="56">
        <f t="shared" si="12"/>
        <v>10</v>
      </c>
      <c r="H21" s="56">
        <f t="shared" si="12"/>
        <v>15</v>
      </c>
      <c r="I21" s="56">
        <f t="shared" si="12"/>
        <v>0</v>
      </c>
      <c r="J21" s="56">
        <f t="shared" si="12"/>
        <v>0</v>
      </c>
      <c r="K21" s="91"/>
      <c r="L21" s="91"/>
      <c r="M21" s="91"/>
      <c r="N21" s="91"/>
      <c r="O21" s="91"/>
      <c r="P21" s="127">
        <f t="shared" si="12"/>
        <v>0</v>
      </c>
      <c r="Q21" s="128">
        <f t="shared" si="9"/>
        <v>60</v>
      </c>
      <c r="R21" s="125">
        <f t="shared" si="11"/>
        <v>11470.41</v>
      </c>
    </row>
    <row r="22" spans="1:18" ht="11.25">
      <c r="A22" s="103">
        <v>3</v>
      </c>
      <c r="B22" s="538" t="s">
        <v>94</v>
      </c>
      <c r="C22" s="539"/>
      <c r="D22" s="165">
        <v>3</v>
      </c>
      <c r="E22" s="166">
        <v>10</v>
      </c>
      <c r="F22" s="166">
        <v>20</v>
      </c>
      <c r="G22" s="166">
        <v>0</v>
      </c>
      <c r="H22" s="166">
        <v>0</v>
      </c>
      <c r="I22" s="166">
        <v>25</v>
      </c>
      <c r="J22" s="166">
        <v>0</v>
      </c>
      <c r="K22" s="163">
        <v>0</v>
      </c>
      <c r="L22" s="163">
        <v>0</v>
      </c>
      <c r="M22" s="163">
        <v>0</v>
      </c>
      <c r="N22" s="163">
        <v>0</v>
      </c>
      <c r="O22" s="163">
        <v>0</v>
      </c>
      <c r="P22" s="167">
        <v>0</v>
      </c>
      <c r="Q22" s="124">
        <f t="shared" si="9"/>
        <v>58</v>
      </c>
      <c r="R22" s="129">
        <f t="shared" si="11"/>
        <v>9604.98</v>
      </c>
    </row>
    <row r="23" spans="1:18" ht="12" thickBot="1">
      <c r="A23" s="61"/>
      <c r="B23" s="536" t="s">
        <v>95</v>
      </c>
      <c r="C23" s="537"/>
      <c r="D23" s="59">
        <f>SUM(D22)</f>
        <v>3</v>
      </c>
      <c r="E23" s="57">
        <f>SUM(E22)</f>
        <v>10</v>
      </c>
      <c r="F23" s="57">
        <f aca="true" t="shared" si="13" ref="F23:P23">SUM(F22)</f>
        <v>20</v>
      </c>
      <c r="G23" s="57">
        <f t="shared" si="13"/>
        <v>0</v>
      </c>
      <c r="H23" s="57">
        <f t="shared" si="13"/>
        <v>0</v>
      </c>
      <c r="I23" s="57">
        <f t="shared" si="13"/>
        <v>25</v>
      </c>
      <c r="J23" s="57">
        <f t="shared" si="13"/>
        <v>0</v>
      </c>
      <c r="K23" s="57">
        <f t="shared" si="13"/>
        <v>0</v>
      </c>
      <c r="L23" s="57">
        <f t="shared" si="13"/>
        <v>0</v>
      </c>
      <c r="M23" s="57">
        <f t="shared" si="13"/>
        <v>0</v>
      </c>
      <c r="N23" s="57">
        <f t="shared" si="13"/>
        <v>0</v>
      </c>
      <c r="O23" s="57">
        <f t="shared" si="13"/>
        <v>0</v>
      </c>
      <c r="P23" s="130">
        <f t="shared" si="13"/>
        <v>0</v>
      </c>
      <c r="Q23" s="128">
        <f t="shared" si="9"/>
        <v>58</v>
      </c>
      <c r="R23" s="125">
        <f t="shared" si="11"/>
        <v>9604.98</v>
      </c>
    </row>
    <row r="24" spans="1:18" ht="11.25">
      <c r="A24" s="103">
        <v>4</v>
      </c>
      <c r="B24" s="538" t="s">
        <v>114</v>
      </c>
      <c r="C24" s="545"/>
      <c r="D24" s="73"/>
      <c r="E24" s="74"/>
      <c r="F24" s="74"/>
      <c r="G24" s="74"/>
      <c r="H24" s="74"/>
      <c r="I24" s="74"/>
      <c r="J24" s="74"/>
      <c r="K24" s="92"/>
      <c r="L24" s="92"/>
      <c r="M24" s="92"/>
      <c r="N24" s="92"/>
      <c r="O24" s="92"/>
      <c r="P24" s="131"/>
      <c r="Q24" s="124" t="s">
        <v>116</v>
      </c>
      <c r="R24" s="125">
        <f t="shared" si="11"/>
        <v>0</v>
      </c>
    </row>
    <row r="25" spans="1:18" ht="11.25">
      <c r="A25" s="63">
        <v>4.1</v>
      </c>
      <c r="B25" s="546" t="s">
        <v>96</v>
      </c>
      <c r="C25" s="547"/>
      <c r="D25" s="162">
        <v>5</v>
      </c>
      <c r="E25" s="163">
        <v>15</v>
      </c>
      <c r="F25" s="163">
        <v>15</v>
      </c>
      <c r="G25" s="163">
        <v>0</v>
      </c>
      <c r="H25" s="163">
        <v>0</v>
      </c>
      <c r="I25" s="163">
        <v>0</v>
      </c>
      <c r="J25" s="163">
        <v>0</v>
      </c>
      <c r="K25" s="163">
        <v>0</v>
      </c>
      <c r="L25" s="163">
        <v>0</v>
      </c>
      <c r="M25" s="163">
        <v>0</v>
      </c>
      <c r="N25" s="163">
        <v>0</v>
      </c>
      <c r="O25" s="163">
        <v>0</v>
      </c>
      <c r="P25" s="164">
        <v>0</v>
      </c>
      <c r="Q25" s="124">
        <f t="shared" si="9"/>
        <v>35</v>
      </c>
      <c r="R25" s="125">
        <f t="shared" si="11"/>
        <v>9247.77</v>
      </c>
    </row>
    <row r="26" spans="1:18" ht="11.25">
      <c r="A26" s="63">
        <v>4.2</v>
      </c>
      <c r="B26" s="546" t="s">
        <v>97</v>
      </c>
      <c r="C26" s="547"/>
      <c r="D26" s="168">
        <v>20</v>
      </c>
      <c r="E26" s="169">
        <v>10</v>
      </c>
      <c r="F26" s="169">
        <v>0</v>
      </c>
      <c r="G26" s="169">
        <v>15</v>
      </c>
      <c r="H26" s="169">
        <v>0</v>
      </c>
      <c r="I26" s="169">
        <v>0</v>
      </c>
      <c r="J26" s="169">
        <v>0</v>
      </c>
      <c r="K26" s="163">
        <v>0</v>
      </c>
      <c r="L26" s="163">
        <v>0</v>
      </c>
      <c r="M26" s="163">
        <v>0</v>
      </c>
      <c r="N26" s="163">
        <v>0</v>
      </c>
      <c r="O26" s="163">
        <v>0</v>
      </c>
      <c r="P26" s="170">
        <v>0</v>
      </c>
      <c r="Q26" s="124">
        <f t="shared" si="9"/>
        <v>45</v>
      </c>
      <c r="R26" s="129">
        <f t="shared" si="11"/>
        <v>12224.52</v>
      </c>
    </row>
    <row r="27" spans="1:18" ht="12" thickBot="1">
      <c r="A27" s="61"/>
      <c r="B27" s="536" t="s">
        <v>98</v>
      </c>
      <c r="C27" s="537"/>
      <c r="D27" s="58">
        <f aca="true" t="shared" si="14" ref="D27:P27">SUM(D25:D26)</f>
        <v>25</v>
      </c>
      <c r="E27" s="56">
        <f t="shared" si="14"/>
        <v>25</v>
      </c>
      <c r="F27" s="56">
        <f t="shared" si="14"/>
        <v>15</v>
      </c>
      <c r="G27" s="56">
        <f t="shared" si="14"/>
        <v>15</v>
      </c>
      <c r="H27" s="56">
        <f t="shared" si="14"/>
        <v>0</v>
      </c>
      <c r="I27" s="56">
        <f t="shared" si="14"/>
        <v>0</v>
      </c>
      <c r="J27" s="56">
        <f t="shared" si="14"/>
        <v>0</v>
      </c>
      <c r="K27" s="56">
        <f t="shared" si="14"/>
        <v>0</v>
      </c>
      <c r="L27" s="56">
        <f t="shared" si="14"/>
        <v>0</v>
      </c>
      <c r="M27" s="56">
        <f t="shared" si="14"/>
        <v>0</v>
      </c>
      <c r="N27" s="56">
        <f t="shared" si="14"/>
        <v>0</v>
      </c>
      <c r="O27" s="56">
        <f t="shared" si="14"/>
        <v>0</v>
      </c>
      <c r="P27" s="127">
        <f t="shared" si="14"/>
        <v>0</v>
      </c>
      <c r="Q27" s="128">
        <f t="shared" si="9"/>
        <v>80</v>
      </c>
      <c r="R27" s="125">
        <f t="shared" si="11"/>
        <v>21472.29</v>
      </c>
    </row>
    <row r="28" spans="1:18" ht="11.25">
      <c r="A28" s="103">
        <v>5</v>
      </c>
      <c r="B28" s="538" t="s">
        <v>110</v>
      </c>
      <c r="C28" s="539"/>
      <c r="D28" s="165">
        <v>0</v>
      </c>
      <c r="E28" s="166">
        <v>0</v>
      </c>
      <c r="F28" s="166">
        <v>0</v>
      </c>
      <c r="G28" s="166">
        <v>0</v>
      </c>
      <c r="H28" s="166">
        <v>0</v>
      </c>
      <c r="I28" s="166">
        <v>0</v>
      </c>
      <c r="J28" s="166">
        <v>0</v>
      </c>
      <c r="K28" s="163">
        <v>0</v>
      </c>
      <c r="L28" s="163">
        <v>0</v>
      </c>
      <c r="M28" s="163">
        <v>0</v>
      </c>
      <c r="N28" s="163">
        <v>0</v>
      </c>
      <c r="O28" s="163">
        <v>0</v>
      </c>
      <c r="P28" s="167">
        <v>0</v>
      </c>
      <c r="Q28" s="124">
        <f t="shared" si="9"/>
        <v>0</v>
      </c>
      <c r="R28" s="132">
        <f t="shared" si="11"/>
        <v>0</v>
      </c>
    </row>
    <row r="29" spans="1:18" ht="12" thickBot="1">
      <c r="A29" s="62"/>
      <c r="B29" s="536" t="s">
        <v>99</v>
      </c>
      <c r="C29" s="537"/>
      <c r="D29" s="58">
        <f>D28</f>
        <v>0</v>
      </c>
      <c r="E29" s="56">
        <f aca="true" t="shared" si="15" ref="E29:P29">E28</f>
        <v>0</v>
      </c>
      <c r="F29" s="56">
        <f t="shared" si="15"/>
        <v>0</v>
      </c>
      <c r="G29" s="56">
        <f t="shared" si="15"/>
        <v>0</v>
      </c>
      <c r="H29" s="56">
        <f t="shared" si="15"/>
        <v>0</v>
      </c>
      <c r="I29" s="56">
        <f t="shared" si="15"/>
        <v>0</v>
      </c>
      <c r="J29" s="56">
        <f t="shared" si="15"/>
        <v>0</v>
      </c>
      <c r="K29" s="56">
        <f t="shared" si="15"/>
        <v>0</v>
      </c>
      <c r="L29" s="56">
        <f t="shared" si="15"/>
        <v>0</v>
      </c>
      <c r="M29" s="56">
        <f t="shared" si="15"/>
        <v>0</v>
      </c>
      <c r="N29" s="56">
        <f t="shared" si="15"/>
        <v>0</v>
      </c>
      <c r="O29" s="56">
        <f t="shared" si="15"/>
        <v>0</v>
      </c>
      <c r="P29" s="127">
        <f t="shared" si="15"/>
        <v>0</v>
      </c>
      <c r="Q29" s="124">
        <f t="shared" si="9"/>
        <v>0</v>
      </c>
      <c r="R29" s="132">
        <f t="shared" si="11"/>
        <v>0</v>
      </c>
    </row>
    <row r="30" spans="1:18" ht="11.25">
      <c r="A30" s="103">
        <v>6</v>
      </c>
      <c r="B30" s="538" t="s">
        <v>100</v>
      </c>
      <c r="C30" s="539"/>
      <c r="D30" s="171">
        <v>0</v>
      </c>
      <c r="E30" s="172">
        <v>0</v>
      </c>
      <c r="F30" s="172">
        <v>0</v>
      </c>
      <c r="G30" s="172">
        <v>0</v>
      </c>
      <c r="H30" s="172">
        <v>0</v>
      </c>
      <c r="I30" s="172">
        <v>0</v>
      </c>
      <c r="J30" s="172">
        <v>0</v>
      </c>
      <c r="K30" s="163">
        <v>0</v>
      </c>
      <c r="L30" s="163">
        <v>0</v>
      </c>
      <c r="M30" s="163">
        <v>0</v>
      </c>
      <c r="N30" s="163">
        <v>0</v>
      </c>
      <c r="O30" s="163">
        <v>0</v>
      </c>
      <c r="P30" s="173">
        <v>0</v>
      </c>
      <c r="Q30" s="124">
        <f t="shared" si="9"/>
        <v>0</v>
      </c>
      <c r="R30" s="132">
        <f t="shared" si="11"/>
        <v>0</v>
      </c>
    </row>
    <row r="31" spans="1:19" ht="21">
      <c r="A31" s="104">
        <v>6.1</v>
      </c>
      <c r="B31" s="64" t="s">
        <v>113</v>
      </c>
      <c r="C31" s="60"/>
      <c r="D31" s="98" t="s">
        <v>111</v>
      </c>
      <c r="E31" s="90" t="s">
        <v>111</v>
      </c>
      <c r="F31" s="90" t="s">
        <v>111</v>
      </c>
      <c r="G31" s="90" t="s">
        <v>111</v>
      </c>
      <c r="H31" s="90" t="s">
        <v>111</v>
      </c>
      <c r="I31" s="90" t="s">
        <v>111</v>
      </c>
      <c r="J31" s="90" t="s">
        <v>111</v>
      </c>
      <c r="K31" s="90" t="s">
        <v>111</v>
      </c>
      <c r="L31" s="90" t="s">
        <v>111</v>
      </c>
      <c r="M31" s="90" t="s">
        <v>111</v>
      </c>
      <c r="N31" s="90" t="s">
        <v>111</v>
      </c>
      <c r="O31" s="90" t="s">
        <v>111</v>
      </c>
      <c r="P31" s="133" t="s">
        <v>111</v>
      </c>
      <c r="Q31" s="124" t="s">
        <v>111</v>
      </c>
      <c r="R31" s="234" t="s">
        <v>111</v>
      </c>
      <c r="S31" s="232"/>
    </row>
    <row r="32" spans="1:18" ht="12" thickBot="1">
      <c r="A32" s="62"/>
      <c r="B32" s="536" t="s">
        <v>101</v>
      </c>
      <c r="C32" s="537"/>
      <c r="D32" s="58">
        <f aca="true" t="shared" si="16" ref="D32:O32">SUM(D30:D31)</f>
        <v>0</v>
      </c>
      <c r="E32" s="56">
        <f t="shared" si="16"/>
        <v>0</v>
      </c>
      <c r="F32" s="56">
        <f t="shared" si="16"/>
        <v>0</v>
      </c>
      <c r="G32" s="56">
        <f t="shared" si="16"/>
        <v>0</v>
      </c>
      <c r="H32" s="56">
        <f t="shared" si="16"/>
        <v>0</v>
      </c>
      <c r="I32" s="56">
        <f t="shared" si="16"/>
        <v>0</v>
      </c>
      <c r="J32" s="99">
        <f t="shared" si="16"/>
        <v>0</v>
      </c>
      <c r="K32" s="91">
        <f t="shared" si="16"/>
        <v>0</v>
      </c>
      <c r="L32" s="56">
        <f t="shared" si="16"/>
        <v>0</v>
      </c>
      <c r="M32" s="99">
        <f t="shared" si="16"/>
        <v>0</v>
      </c>
      <c r="N32" s="56">
        <f t="shared" si="16"/>
        <v>0</v>
      </c>
      <c r="O32" s="56">
        <f t="shared" si="16"/>
        <v>0</v>
      </c>
      <c r="P32" s="127">
        <f>SUM(P30:P31)</f>
        <v>0</v>
      </c>
      <c r="Q32" s="124">
        <f t="shared" si="9"/>
        <v>0</v>
      </c>
      <c r="R32" s="132">
        <f aca="true" t="shared" si="17" ref="R32:R41">D32*$D$13+E32*$E$13+F32*$F$13+G32*$G$13+H32*$H$13+I32*$I$13+J32*$J$13+P32*$P$13</f>
        <v>0</v>
      </c>
    </row>
    <row r="33" spans="1:18" ht="11.25">
      <c r="A33" s="103">
        <v>7</v>
      </c>
      <c r="B33" s="538" t="s">
        <v>102</v>
      </c>
      <c r="C33" s="539"/>
      <c r="D33" s="165">
        <v>0</v>
      </c>
      <c r="E33" s="166">
        <v>0</v>
      </c>
      <c r="F33" s="166">
        <v>0</v>
      </c>
      <c r="G33" s="166">
        <v>0</v>
      </c>
      <c r="H33" s="166">
        <v>0</v>
      </c>
      <c r="I33" s="166">
        <v>0</v>
      </c>
      <c r="J33" s="166">
        <v>0</v>
      </c>
      <c r="K33" s="163">
        <v>0</v>
      </c>
      <c r="L33" s="163">
        <v>0</v>
      </c>
      <c r="M33" s="163">
        <v>0</v>
      </c>
      <c r="N33" s="163">
        <v>0</v>
      </c>
      <c r="O33" s="163">
        <v>0</v>
      </c>
      <c r="P33" s="167">
        <v>0</v>
      </c>
      <c r="Q33" s="124">
        <f t="shared" si="9"/>
        <v>0</v>
      </c>
      <c r="R33" s="132">
        <f t="shared" si="17"/>
        <v>0</v>
      </c>
    </row>
    <row r="34" spans="1:18" ht="12" thickBot="1">
      <c r="A34" s="62"/>
      <c r="B34" s="536" t="s">
        <v>103</v>
      </c>
      <c r="C34" s="537"/>
      <c r="D34" s="58">
        <f>D33</f>
        <v>0</v>
      </c>
      <c r="E34" s="56">
        <f aca="true" t="shared" si="18" ref="E34:P34">E33</f>
        <v>0</v>
      </c>
      <c r="F34" s="56">
        <f t="shared" si="18"/>
        <v>0</v>
      </c>
      <c r="G34" s="56">
        <f t="shared" si="18"/>
        <v>0</v>
      </c>
      <c r="H34" s="56">
        <f t="shared" si="18"/>
        <v>0</v>
      </c>
      <c r="I34" s="56">
        <f t="shared" si="18"/>
        <v>0</v>
      </c>
      <c r="J34" s="56">
        <f t="shared" si="18"/>
        <v>0</v>
      </c>
      <c r="K34" s="56">
        <f t="shared" si="18"/>
        <v>0</v>
      </c>
      <c r="L34" s="56">
        <f t="shared" si="18"/>
        <v>0</v>
      </c>
      <c r="M34" s="56">
        <f t="shared" si="18"/>
        <v>0</v>
      </c>
      <c r="N34" s="56">
        <f t="shared" si="18"/>
        <v>0</v>
      </c>
      <c r="O34" s="56">
        <f t="shared" si="18"/>
        <v>0</v>
      </c>
      <c r="P34" s="127">
        <f t="shared" si="18"/>
        <v>0</v>
      </c>
      <c r="Q34" s="124">
        <f t="shared" si="9"/>
        <v>0</v>
      </c>
      <c r="R34" s="132">
        <f t="shared" si="17"/>
        <v>0</v>
      </c>
    </row>
    <row r="35" spans="1:18" ht="11.25">
      <c r="A35" s="103">
        <v>8</v>
      </c>
      <c r="B35" s="538" t="s">
        <v>104</v>
      </c>
      <c r="C35" s="539"/>
      <c r="D35" s="165">
        <v>0</v>
      </c>
      <c r="E35" s="166">
        <v>0</v>
      </c>
      <c r="F35" s="166">
        <v>0</v>
      </c>
      <c r="G35" s="166">
        <v>0</v>
      </c>
      <c r="H35" s="166">
        <v>0</v>
      </c>
      <c r="I35" s="166">
        <v>0</v>
      </c>
      <c r="J35" s="166">
        <v>0</v>
      </c>
      <c r="K35" s="163">
        <v>0</v>
      </c>
      <c r="L35" s="163">
        <v>0</v>
      </c>
      <c r="M35" s="163">
        <v>0</v>
      </c>
      <c r="N35" s="163">
        <v>0</v>
      </c>
      <c r="O35" s="163">
        <v>0</v>
      </c>
      <c r="P35" s="167">
        <v>0</v>
      </c>
      <c r="Q35" s="124">
        <f t="shared" si="9"/>
        <v>0</v>
      </c>
      <c r="R35" s="132">
        <f t="shared" si="17"/>
        <v>0</v>
      </c>
    </row>
    <row r="36" spans="1:18" ht="12" thickBot="1">
      <c r="A36" s="62"/>
      <c r="B36" s="536" t="s">
        <v>105</v>
      </c>
      <c r="C36" s="537"/>
      <c r="D36" s="58">
        <f>D35</f>
        <v>0</v>
      </c>
      <c r="E36" s="56">
        <f aca="true" t="shared" si="19" ref="E36:P36">E35</f>
        <v>0</v>
      </c>
      <c r="F36" s="56">
        <f t="shared" si="19"/>
        <v>0</v>
      </c>
      <c r="G36" s="56">
        <f t="shared" si="19"/>
        <v>0</v>
      </c>
      <c r="H36" s="56">
        <f t="shared" si="19"/>
        <v>0</v>
      </c>
      <c r="I36" s="56">
        <f t="shared" si="19"/>
        <v>0</v>
      </c>
      <c r="J36" s="56">
        <f t="shared" si="19"/>
        <v>0</v>
      </c>
      <c r="K36" s="91"/>
      <c r="L36" s="91"/>
      <c r="M36" s="91"/>
      <c r="N36" s="91"/>
      <c r="O36" s="91"/>
      <c r="P36" s="127">
        <f t="shared" si="19"/>
        <v>0</v>
      </c>
      <c r="Q36" s="124">
        <f t="shared" si="9"/>
        <v>0</v>
      </c>
      <c r="R36" s="132">
        <f t="shared" si="17"/>
        <v>0</v>
      </c>
    </row>
    <row r="37" spans="1:18" ht="11.25">
      <c r="A37" s="103">
        <v>9</v>
      </c>
      <c r="B37" s="538" t="s">
        <v>106</v>
      </c>
      <c r="C37" s="539"/>
      <c r="D37" s="165">
        <v>0</v>
      </c>
      <c r="E37" s="166">
        <v>0</v>
      </c>
      <c r="F37" s="166">
        <v>0</v>
      </c>
      <c r="G37" s="166">
        <v>0</v>
      </c>
      <c r="H37" s="166">
        <v>0</v>
      </c>
      <c r="I37" s="166">
        <v>0</v>
      </c>
      <c r="J37" s="166">
        <v>0</v>
      </c>
      <c r="K37" s="163">
        <v>0</v>
      </c>
      <c r="L37" s="163">
        <v>0</v>
      </c>
      <c r="M37" s="163">
        <v>0</v>
      </c>
      <c r="N37" s="163">
        <v>0</v>
      </c>
      <c r="O37" s="163">
        <v>0</v>
      </c>
      <c r="P37" s="167">
        <v>0</v>
      </c>
      <c r="Q37" s="124">
        <f t="shared" si="9"/>
        <v>0</v>
      </c>
      <c r="R37" s="132">
        <f t="shared" si="17"/>
        <v>0</v>
      </c>
    </row>
    <row r="38" spans="1:18" ht="12" thickBot="1">
      <c r="A38" s="62"/>
      <c r="B38" s="536" t="s">
        <v>107</v>
      </c>
      <c r="C38" s="537"/>
      <c r="D38" s="58">
        <f aca="true" t="shared" si="20" ref="D38:P38">SUM(D37:D37)</f>
        <v>0</v>
      </c>
      <c r="E38" s="56">
        <f t="shared" si="20"/>
        <v>0</v>
      </c>
      <c r="F38" s="56">
        <f t="shared" si="20"/>
        <v>0</v>
      </c>
      <c r="G38" s="56">
        <f t="shared" si="20"/>
        <v>0</v>
      </c>
      <c r="H38" s="56">
        <f t="shared" si="20"/>
        <v>0</v>
      </c>
      <c r="I38" s="56">
        <f t="shared" si="20"/>
        <v>0</v>
      </c>
      <c r="J38" s="56">
        <f t="shared" si="20"/>
        <v>0</v>
      </c>
      <c r="K38" s="56">
        <f t="shared" si="20"/>
        <v>0</v>
      </c>
      <c r="L38" s="56">
        <f t="shared" si="20"/>
        <v>0</v>
      </c>
      <c r="M38" s="56">
        <f t="shared" si="20"/>
        <v>0</v>
      </c>
      <c r="N38" s="56">
        <f t="shared" si="20"/>
        <v>0</v>
      </c>
      <c r="O38" s="56">
        <f t="shared" si="20"/>
        <v>0</v>
      </c>
      <c r="P38" s="127">
        <f t="shared" si="20"/>
        <v>0</v>
      </c>
      <c r="Q38" s="124">
        <f t="shared" si="9"/>
        <v>0</v>
      </c>
      <c r="R38" s="132">
        <f t="shared" si="17"/>
        <v>0</v>
      </c>
    </row>
    <row r="39" spans="1:18" ht="11.25">
      <c r="A39" s="103">
        <v>10</v>
      </c>
      <c r="B39" s="538" t="s">
        <v>108</v>
      </c>
      <c r="C39" s="539"/>
      <c r="D39" s="165">
        <v>0</v>
      </c>
      <c r="E39" s="166">
        <v>0</v>
      </c>
      <c r="F39" s="166">
        <v>0</v>
      </c>
      <c r="G39" s="166">
        <v>0</v>
      </c>
      <c r="H39" s="166">
        <v>0</v>
      </c>
      <c r="I39" s="166">
        <v>0</v>
      </c>
      <c r="J39" s="166">
        <v>0</v>
      </c>
      <c r="K39" s="163">
        <v>0</v>
      </c>
      <c r="L39" s="163">
        <v>0</v>
      </c>
      <c r="M39" s="163">
        <v>0</v>
      </c>
      <c r="N39" s="163">
        <v>0</v>
      </c>
      <c r="O39" s="163">
        <v>0</v>
      </c>
      <c r="P39" s="167">
        <v>0</v>
      </c>
      <c r="Q39" s="124">
        <f t="shared" si="9"/>
        <v>0</v>
      </c>
      <c r="R39" s="132">
        <f t="shared" si="17"/>
        <v>0</v>
      </c>
    </row>
    <row r="40" spans="1:18" ht="12" thickBot="1">
      <c r="A40" s="61"/>
      <c r="B40" s="536" t="s">
        <v>109</v>
      </c>
      <c r="C40" s="537"/>
      <c r="D40" s="58">
        <f>D39</f>
        <v>0</v>
      </c>
      <c r="E40" s="56">
        <f>E39</f>
        <v>0</v>
      </c>
      <c r="F40" s="56">
        <f aca="true" t="shared" si="21" ref="F40:P40">F39</f>
        <v>0</v>
      </c>
      <c r="G40" s="56">
        <f t="shared" si="21"/>
        <v>0</v>
      </c>
      <c r="H40" s="56">
        <f t="shared" si="21"/>
        <v>0</v>
      </c>
      <c r="I40" s="56">
        <f t="shared" si="21"/>
        <v>0</v>
      </c>
      <c r="J40" s="56">
        <f t="shared" si="21"/>
        <v>0</v>
      </c>
      <c r="K40" s="56">
        <f t="shared" si="21"/>
        <v>0</v>
      </c>
      <c r="L40" s="56">
        <f t="shared" si="21"/>
        <v>0</v>
      </c>
      <c r="M40" s="56">
        <f t="shared" si="21"/>
        <v>0</v>
      </c>
      <c r="N40" s="56">
        <f t="shared" si="21"/>
        <v>0</v>
      </c>
      <c r="O40" s="56">
        <f t="shared" si="21"/>
        <v>0</v>
      </c>
      <c r="P40" s="127">
        <f t="shared" si="21"/>
        <v>0</v>
      </c>
      <c r="Q40" s="124">
        <f t="shared" si="9"/>
        <v>0</v>
      </c>
      <c r="R40" s="132">
        <f t="shared" si="17"/>
        <v>0</v>
      </c>
    </row>
    <row r="41" spans="1:18" ht="12" thickBot="1">
      <c r="A41" s="51"/>
      <c r="B41" s="548" t="s">
        <v>155</v>
      </c>
      <c r="C41" s="549"/>
      <c r="D41" s="174">
        <f aca="true" t="shared" si="22" ref="D41:P41">D19+D21+D23+D27+D29+D32+D34+D36+D38+D40</f>
        <v>79</v>
      </c>
      <c r="E41" s="174">
        <f t="shared" si="22"/>
        <v>135</v>
      </c>
      <c r="F41" s="174">
        <f t="shared" si="22"/>
        <v>45</v>
      </c>
      <c r="G41" s="174">
        <f t="shared" si="22"/>
        <v>25</v>
      </c>
      <c r="H41" s="174">
        <f t="shared" si="22"/>
        <v>35</v>
      </c>
      <c r="I41" s="174">
        <f t="shared" si="22"/>
        <v>25</v>
      </c>
      <c r="J41" s="174">
        <f t="shared" si="22"/>
        <v>0</v>
      </c>
      <c r="K41" s="174">
        <f>K19+K21+K23+K27+K29+K32+K34+K36+K38+K40</f>
        <v>0</v>
      </c>
      <c r="L41" s="174">
        <f>L19+L21+L23+L27+L29+L32+L34+L36+L38+L40</f>
        <v>0</v>
      </c>
      <c r="M41" s="174">
        <f>M19+M21+M23+M27+M29+M32+M34+M36+M38+M40</f>
        <v>0</v>
      </c>
      <c r="N41" s="174">
        <f>N19+N21+N23+N27+N29+N32+N34+N36+N38+N40</f>
        <v>0</v>
      </c>
      <c r="O41" s="174">
        <f>O19+O21+O23+O27+O29+O32+O34+O36+O38+O40</f>
        <v>0</v>
      </c>
      <c r="P41" s="174">
        <f t="shared" si="22"/>
        <v>60</v>
      </c>
      <c r="Q41" s="124">
        <f t="shared" si="9"/>
        <v>404</v>
      </c>
      <c r="R41" s="125">
        <f t="shared" si="17"/>
        <v>86516.262</v>
      </c>
    </row>
    <row r="42" spans="1:18" ht="12" thickTop="1">
      <c r="A42" s="43"/>
      <c r="B42" s="520"/>
      <c r="C42" s="520"/>
      <c r="D42" s="5"/>
      <c r="E42" s="5"/>
      <c r="F42" s="5"/>
      <c r="G42" s="5"/>
      <c r="H42" s="5"/>
      <c r="I42" s="5"/>
      <c r="J42" s="5"/>
      <c r="K42" s="5"/>
      <c r="L42" s="5"/>
      <c r="M42" s="5"/>
      <c r="N42" s="5"/>
      <c r="O42" s="5"/>
      <c r="P42" s="114"/>
      <c r="Q42" s="134"/>
      <c r="R42" s="125"/>
    </row>
    <row r="43" spans="1:18" ht="11.25">
      <c r="A43" s="43"/>
      <c r="B43" s="520" t="s">
        <v>7</v>
      </c>
      <c r="C43" s="520"/>
      <c r="D43" s="22">
        <f>+D41*D13</f>
        <v>31355.1</v>
      </c>
      <c r="E43" s="22">
        <f>+E41*E13</f>
        <v>38578.68000000001</v>
      </c>
      <c r="F43" s="22">
        <f aca="true" t="shared" si="23" ref="F43:P43">+F41*F13</f>
        <v>8930.25</v>
      </c>
      <c r="G43" s="22">
        <f t="shared" si="23"/>
        <v>2381.4</v>
      </c>
      <c r="H43" s="22">
        <f t="shared" si="23"/>
        <v>1944.8100000000002</v>
      </c>
      <c r="I43" s="22">
        <f t="shared" si="23"/>
        <v>1587.6</v>
      </c>
      <c r="J43" s="22">
        <f t="shared" si="23"/>
        <v>0</v>
      </c>
      <c r="K43" s="22">
        <f t="shared" si="23"/>
        <v>0</v>
      </c>
      <c r="L43" s="22">
        <f t="shared" si="23"/>
        <v>0</v>
      </c>
      <c r="M43" s="22">
        <f t="shared" si="23"/>
        <v>0</v>
      </c>
      <c r="N43" s="22">
        <f t="shared" si="23"/>
        <v>0</v>
      </c>
      <c r="O43" s="22">
        <f t="shared" si="23"/>
        <v>0</v>
      </c>
      <c r="P43" s="135">
        <f t="shared" si="23"/>
        <v>1738.422</v>
      </c>
      <c r="Q43" s="135">
        <f>SUM(D43:P43)</f>
        <v>86516.262</v>
      </c>
      <c r="R43" s="125"/>
    </row>
    <row r="44" spans="1:18" ht="11.25">
      <c r="A44" s="43"/>
      <c r="B44" s="10"/>
      <c r="C44" s="5"/>
      <c r="D44" s="8"/>
      <c r="E44" s="8"/>
      <c r="F44" s="8"/>
      <c r="G44" s="8"/>
      <c r="H44" s="22"/>
      <c r="I44" s="8"/>
      <c r="J44" s="8"/>
      <c r="K44" s="8"/>
      <c r="L44" s="8"/>
      <c r="M44" s="8"/>
      <c r="N44" s="8"/>
      <c r="O44" s="8"/>
      <c r="P44" s="136"/>
      <c r="Q44" s="136"/>
      <c r="R44" s="125"/>
    </row>
    <row r="45" spans="1:18" ht="14.25">
      <c r="A45" s="43"/>
      <c r="B45" s="10"/>
      <c r="C45" s="5"/>
      <c r="D45" s="5"/>
      <c r="E45" s="5"/>
      <c r="F45" s="5"/>
      <c r="G45" s="5"/>
      <c r="H45" s="13"/>
      <c r="I45" s="5"/>
      <c r="J45" s="5"/>
      <c r="K45" s="5"/>
      <c r="L45" s="5"/>
      <c r="M45" s="5"/>
      <c r="N45" s="5"/>
      <c r="O45" s="5"/>
      <c r="P45" s="137" t="s">
        <v>79</v>
      </c>
      <c r="Q45" s="137">
        <f>+Q19+Q21+Q23+Q27+Q29+Q32+Q34+Q36+Q38+Q40</f>
        <v>404</v>
      </c>
      <c r="R45" s="125"/>
    </row>
    <row r="46" spans="1:19" ht="11.25">
      <c r="A46" s="521">
        <f ca="1">TODAY()</f>
        <v>45328</v>
      </c>
      <c r="B46" s="522"/>
      <c r="C46" s="522"/>
      <c r="D46" s="5"/>
      <c r="E46" s="5"/>
      <c r="F46" s="5"/>
      <c r="G46" s="5"/>
      <c r="H46" s="5"/>
      <c r="I46" s="5"/>
      <c r="J46" s="5"/>
      <c r="K46" s="5"/>
      <c r="L46" s="5"/>
      <c r="M46" s="5"/>
      <c r="N46" s="5"/>
      <c r="O46" s="5"/>
      <c r="P46" s="137" t="s">
        <v>156</v>
      </c>
      <c r="Q46" s="137"/>
      <c r="R46" s="129">
        <f>+R19+R21+R23+R27+R29+R32+R34+R36+R38+R40</f>
        <v>86516.26199999999</v>
      </c>
      <c r="S46" s="232"/>
    </row>
    <row r="47" spans="1:18" ht="12" thickBot="1">
      <c r="A47" s="235"/>
      <c r="B47" s="50"/>
      <c r="C47" s="50"/>
      <c r="D47" s="50"/>
      <c r="E47" s="50"/>
      <c r="F47" s="50"/>
      <c r="G47" s="50"/>
      <c r="H47" s="50"/>
      <c r="I47" s="50"/>
      <c r="J47" s="50"/>
      <c r="K47" s="50"/>
      <c r="L47" s="50"/>
      <c r="M47" s="50"/>
      <c r="N47" s="50"/>
      <c r="O47" s="50"/>
      <c r="P47" s="236"/>
      <c r="Q47" s="237"/>
      <c r="R47" s="238"/>
    </row>
    <row r="48" spans="1:18" ht="18.75">
      <c r="A48" s="525" t="s">
        <v>172</v>
      </c>
      <c r="B48" s="526"/>
      <c r="C48" s="526"/>
      <c r="D48" s="526"/>
      <c r="E48" s="526"/>
      <c r="F48" s="526"/>
      <c r="G48" s="526"/>
      <c r="H48" s="239"/>
      <c r="I48" s="239"/>
      <c r="J48" s="239"/>
      <c r="K48" s="239"/>
      <c r="L48" s="239"/>
      <c r="M48" s="239"/>
      <c r="N48" s="239"/>
      <c r="O48" s="239"/>
      <c r="P48" s="523" t="s">
        <v>78</v>
      </c>
      <c r="Q48" s="523"/>
      <c r="R48" s="524"/>
    </row>
    <row r="49" spans="1:18" ht="14.25">
      <c r="A49" s="43"/>
      <c r="B49" s="10"/>
      <c r="C49" s="5"/>
      <c r="D49" s="35"/>
      <c r="E49" s="517" t="str">
        <f>E3</f>
        <v>ACME CONSULTING</v>
      </c>
      <c r="F49" s="517"/>
      <c r="G49" s="517"/>
      <c r="H49" s="517"/>
      <c r="I49" s="517"/>
      <c r="J49" s="517"/>
      <c r="K49" s="67"/>
      <c r="L49" s="67"/>
      <c r="M49" s="67"/>
      <c r="N49" s="67"/>
      <c r="O49" s="67"/>
      <c r="P49" s="114"/>
      <c r="Q49" s="114"/>
      <c r="R49" s="202"/>
    </row>
    <row r="50" spans="1:18" ht="14.25">
      <c r="A50" s="43"/>
      <c r="B50" s="10"/>
      <c r="C50" s="5"/>
      <c r="D50" s="35"/>
      <c r="E50" s="517" t="str">
        <f>E4</f>
        <v>Primary Consultant</v>
      </c>
      <c r="F50" s="517"/>
      <c r="G50" s="517"/>
      <c r="H50" s="517"/>
      <c r="I50" s="517"/>
      <c r="J50" s="517"/>
      <c r="K50" s="67"/>
      <c r="L50" s="67"/>
      <c r="M50" s="67"/>
      <c r="N50" s="67"/>
      <c r="O50" s="67"/>
      <c r="P50" s="114"/>
      <c r="Q50" s="114"/>
      <c r="R50" s="203"/>
    </row>
    <row r="51" spans="1:18" ht="12.75">
      <c r="A51" s="43"/>
      <c r="B51" s="204"/>
      <c r="C51" s="5"/>
      <c r="D51" s="5"/>
      <c r="E51" s="5"/>
      <c r="F51" s="5"/>
      <c r="G51" s="5"/>
      <c r="H51" s="5"/>
      <c r="I51" s="5"/>
      <c r="J51" s="5"/>
      <c r="K51" s="5"/>
      <c r="L51" s="5"/>
      <c r="M51" s="5"/>
      <c r="N51" s="5"/>
      <c r="O51" s="5"/>
      <c r="P51" s="114"/>
      <c r="Q51" s="114"/>
      <c r="R51" s="205"/>
    </row>
    <row r="52" spans="1:18" ht="14.25">
      <c r="A52" s="43"/>
      <c r="B52" s="206"/>
      <c r="C52" s="9"/>
      <c r="D52" s="9"/>
      <c r="E52" s="9" t="s">
        <v>42</v>
      </c>
      <c r="F52" s="9"/>
      <c r="G52" s="9"/>
      <c r="H52" s="9"/>
      <c r="I52" s="9"/>
      <c r="J52" s="5"/>
      <c r="K52" s="5"/>
      <c r="L52" s="5"/>
      <c r="M52" s="5"/>
      <c r="N52" s="5"/>
      <c r="O52" s="5"/>
      <c r="P52" s="114"/>
      <c r="Q52" s="114"/>
      <c r="R52" s="207"/>
    </row>
    <row r="53" spans="1:18" ht="14.25">
      <c r="A53" s="43"/>
      <c r="B53" s="206"/>
      <c r="C53" s="9"/>
      <c r="D53" s="9"/>
      <c r="E53" s="9" t="s">
        <v>43</v>
      </c>
      <c r="F53" s="9"/>
      <c r="G53" s="9"/>
      <c r="H53" s="9"/>
      <c r="I53" s="9"/>
      <c r="J53" s="5"/>
      <c r="K53" s="5"/>
      <c r="L53" s="5"/>
      <c r="M53" s="5"/>
      <c r="N53" s="5"/>
      <c r="O53" s="5"/>
      <c r="P53" s="114"/>
      <c r="Q53" s="114"/>
      <c r="R53" s="207"/>
    </row>
    <row r="54" spans="1:18" ht="15" thickBot="1">
      <c r="A54" s="208" t="s">
        <v>12</v>
      </c>
      <c r="B54" s="19"/>
      <c r="C54" s="20"/>
      <c r="D54" s="20" t="s">
        <v>13</v>
      </c>
      <c r="E54" s="19"/>
      <c r="F54" s="19"/>
      <c r="G54" s="19"/>
      <c r="H54" s="21" t="s">
        <v>14</v>
      </c>
      <c r="I54" s="21" t="s">
        <v>15</v>
      </c>
      <c r="J54" s="21" t="s">
        <v>16</v>
      </c>
      <c r="K54" s="77"/>
      <c r="L54" s="77"/>
      <c r="M54" s="77"/>
      <c r="N54" s="77"/>
      <c r="O54" s="77"/>
      <c r="P54" s="142"/>
      <c r="Q54" s="143"/>
      <c r="R54" s="207"/>
    </row>
    <row r="55" spans="1:18" ht="11.25">
      <c r="A55" s="43"/>
      <c r="B55" s="78" t="s">
        <v>39</v>
      </c>
      <c r="C55" s="518" t="s">
        <v>126</v>
      </c>
      <c r="D55" s="519"/>
      <c r="E55" s="519"/>
      <c r="F55" s="519"/>
      <c r="G55" s="519"/>
      <c r="H55" s="79">
        <v>120</v>
      </c>
      <c r="I55" s="181">
        <v>0.485</v>
      </c>
      <c r="J55" s="185">
        <f>+H55*I55</f>
        <v>58.199999999999996</v>
      </c>
      <c r="K55" s="77"/>
      <c r="L55" s="77"/>
      <c r="M55" s="77"/>
      <c r="N55" s="77"/>
      <c r="O55" s="77"/>
      <c r="P55" s="142"/>
      <c r="Q55" s="144"/>
      <c r="R55" s="207"/>
    </row>
    <row r="56" spans="1:18" ht="12.75">
      <c r="A56" s="43"/>
      <c r="B56" s="80" t="s">
        <v>29</v>
      </c>
      <c r="C56" s="511" t="s">
        <v>115</v>
      </c>
      <c r="D56" s="508"/>
      <c r="E56" s="508"/>
      <c r="F56" s="508"/>
      <c r="G56" s="508"/>
      <c r="H56" s="28"/>
      <c r="I56" s="182"/>
      <c r="J56" s="186">
        <v>700</v>
      </c>
      <c r="K56" s="77"/>
      <c r="L56" s="77"/>
      <c r="M56" s="77"/>
      <c r="N56" s="77"/>
      <c r="O56" s="77"/>
      <c r="P56" s="142"/>
      <c r="Q56" s="145"/>
      <c r="R56" s="207"/>
    </row>
    <row r="57" spans="1:18" ht="11.25">
      <c r="A57" s="43"/>
      <c r="B57" s="80" t="s">
        <v>11</v>
      </c>
      <c r="C57" s="511" t="s">
        <v>166</v>
      </c>
      <c r="D57" s="508"/>
      <c r="E57" s="508"/>
      <c r="F57" s="508"/>
      <c r="G57" s="508"/>
      <c r="H57" s="25">
        <v>1</v>
      </c>
      <c r="I57" s="183">
        <v>350</v>
      </c>
      <c r="J57" s="186">
        <v>350</v>
      </c>
      <c r="K57" s="77"/>
      <c r="L57" s="77"/>
      <c r="M57" s="77"/>
      <c r="N57" s="77"/>
      <c r="O57" s="77"/>
      <c r="P57" s="142"/>
      <c r="Q57" s="146"/>
      <c r="R57" s="209"/>
    </row>
    <row r="58" spans="1:18" ht="12.75" customHeight="1">
      <c r="A58" s="43"/>
      <c r="B58" s="80" t="s">
        <v>37</v>
      </c>
      <c r="C58" s="512" t="s">
        <v>144</v>
      </c>
      <c r="D58" s="513"/>
      <c r="E58" s="513"/>
      <c r="F58" s="513"/>
      <c r="G58" s="513"/>
      <c r="H58" s="25">
        <v>60</v>
      </c>
      <c r="I58" s="183">
        <v>20</v>
      </c>
      <c r="J58" s="186">
        <f>+H58*I58</f>
        <v>1200</v>
      </c>
      <c r="K58" s="77"/>
      <c r="L58" s="77"/>
      <c r="M58" s="77"/>
      <c r="N58" s="77"/>
      <c r="O58" s="77"/>
      <c r="P58" s="142"/>
      <c r="Q58" s="146"/>
      <c r="R58" s="209"/>
    </row>
    <row r="59" spans="1:18" ht="11.25">
      <c r="A59" s="43"/>
      <c r="B59" s="80" t="s">
        <v>38</v>
      </c>
      <c r="C59" s="514" t="s">
        <v>115</v>
      </c>
      <c r="D59" s="515"/>
      <c r="E59" s="515"/>
      <c r="F59" s="515"/>
      <c r="G59" s="516"/>
      <c r="H59" s="25"/>
      <c r="I59" s="183"/>
      <c r="J59" s="186">
        <v>650</v>
      </c>
      <c r="K59" s="77"/>
      <c r="L59" s="77"/>
      <c r="M59" s="77"/>
      <c r="N59" s="77"/>
      <c r="O59" s="77"/>
      <c r="P59" s="142"/>
      <c r="Q59" s="146"/>
      <c r="R59" s="209"/>
    </row>
    <row r="60" spans="1:18" ht="11.25">
      <c r="A60" s="43"/>
      <c r="B60" s="80" t="s">
        <v>17</v>
      </c>
      <c r="C60" s="507"/>
      <c r="D60" s="508"/>
      <c r="E60" s="508"/>
      <c r="F60" s="508"/>
      <c r="G60" s="508"/>
      <c r="H60" s="25"/>
      <c r="I60" s="183"/>
      <c r="J60" s="187"/>
      <c r="K60" s="77"/>
      <c r="L60" s="77"/>
      <c r="M60" s="77"/>
      <c r="N60" s="77"/>
      <c r="O60" s="77"/>
      <c r="P60" s="142"/>
      <c r="Q60" s="146"/>
      <c r="R60" s="209"/>
    </row>
    <row r="61" spans="1:18" ht="11.25">
      <c r="A61" s="43"/>
      <c r="B61" s="80" t="s">
        <v>17</v>
      </c>
      <c r="C61" s="507"/>
      <c r="D61" s="508"/>
      <c r="E61" s="508"/>
      <c r="F61" s="508"/>
      <c r="G61" s="508"/>
      <c r="H61" s="25"/>
      <c r="I61" s="183"/>
      <c r="J61" s="187"/>
      <c r="K61" s="77"/>
      <c r="L61" s="77"/>
      <c r="M61" s="77"/>
      <c r="N61" s="77"/>
      <c r="O61" s="77"/>
      <c r="P61" s="142"/>
      <c r="Q61" s="146"/>
      <c r="R61" s="209"/>
    </row>
    <row r="62" spans="1:18" ht="12" thickBot="1">
      <c r="A62" s="43"/>
      <c r="B62" s="81" t="s">
        <v>17</v>
      </c>
      <c r="C62" s="509"/>
      <c r="D62" s="510"/>
      <c r="E62" s="510"/>
      <c r="F62" s="510"/>
      <c r="G62" s="510"/>
      <c r="H62" s="82"/>
      <c r="I62" s="184"/>
      <c r="J62" s="188"/>
      <c r="K62" s="77"/>
      <c r="L62" s="77"/>
      <c r="M62" s="77"/>
      <c r="N62" s="77"/>
      <c r="O62" s="77"/>
      <c r="P62" s="142"/>
      <c r="Q62" s="146"/>
      <c r="R62" s="209"/>
    </row>
    <row r="63" spans="1:18" ht="11.25">
      <c r="A63" s="112"/>
      <c r="B63" s="113"/>
      <c r="C63" s="113"/>
      <c r="D63" s="113"/>
      <c r="E63" s="113"/>
      <c r="F63" s="113"/>
      <c r="G63" s="113"/>
      <c r="H63" s="114"/>
      <c r="I63" s="137" t="s">
        <v>160</v>
      </c>
      <c r="J63" s="85">
        <f>SUM(J55:J62)</f>
        <v>2958.2</v>
      </c>
      <c r="K63" s="85"/>
      <c r="L63" s="85"/>
      <c r="M63" s="85"/>
      <c r="N63" s="85"/>
      <c r="O63" s="85"/>
      <c r="P63" s="114"/>
      <c r="Q63" s="114"/>
      <c r="R63" s="209"/>
    </row>
    <row r="64" spans="1:18" ht="12.75">
      <c r="A64" s="112"/>
      <c r="B64" s="210" t="s">
        <v>161</v>
      </c>
      <c r="C64" s="211"/>
      <c r="D64" s="211"/>
      <c r="E64" s="148" t="s">
        <v>174</v>
      </c>
      <c r="F64" s="148"/>
      <c r="G64" s="148"/>
      <c r="H64" s="148"/>
      <c r="I64" s="179" t="s">
        <v>41</v>
      </c>
      <c r="J64" s="5"/>
      <c r="K64" s="5"/>
      <c r="L64" s="5"/>
      <c r="M64" s="5"/>
      <c r="N64" s="5"/>
      <c r="O64" s="5"/>
      <c r="P64" s="114"/>
      <c r="Q64" s="114"/>
      <c r="R64" s="209"/>
    </row>
    <row r="65" spans="1:18" ht="12.75" customHeight="1">
      <c r="A65" s="212"/>
      <c r="B65" s="89" t="s">
        <v>127</v>
      </c>
      <c r="C65" s="503" t="s">
        <v>87</v>
      </c>
      <c r="D65" s="505"/>
      <c r="E65" s="505"/>
      <c r="F65" s="505"/>
      <c r="G65" s="505"/>
      <c r="H65" s="66"/>
      <c r="I65" s="86">
        <v>700</v>
      </c>
      <c r="J65" s="5"/>
      <c r="K65" s="5"/>
      <c r="L65" s="5"/>
      <c r="M65" s="5"/>
      <c r="N65" s="5"/>
      <c r="O65" s="5"/>
      <c r="P65" s="148"/>
      <c r="Q65" s="148"/>
      <c r="R65" s="209"/>
    </row>
    <row r="66" spans="1:18" ht="12.75">
      <c r="A66" s="212"/>
      <c r="B66" s="89" t="s">
        <v>128</v>
      </c>
      <c r="C66" s="503"/>
      <c r="D66" s="505"/>
      <c r="E66" s="505"/>
      <c r="F66" s="505"/>
      <c r="G66" s="505"/>
      <c r="H66" s="70"/>
      <c r="I66" s="86">
        <v>0</v>
      </c>
      <c r="J66" s="5"/>
      <c r="K66" s="5"/>
      <c r="L66" s="5"/>
      <c r="M66" s="5"/>
      <c r="N66" s="5"/>
      <c r="O66" s="5"/>
      <c r="P66" s="148"/>
      <c r="Q66" s="148"/>
      <c r="R66" s="209"/>
    </row>
    <row r="67" spans="1:18" ht="12.75">
      <c r="A67" s="212"/>
      <c r="B67" s="89" t="s">
        <v>129</v>
      </c>
      <c r="C67" s="503"/>
      <c r="D67" s="505"/>
      <c r="E67" s="505"/>
      <c r="F67" s="505"/>
      <c r="G67" s="505"/>
      <c r="H67" s="70"/>
      <c r="I67" s="86">
        <v>0</v>
      </c>
      <c r="J67" s="5"/>
      <c r="K67" s="5"/>
      <c r="L67" s="5"/>
      <c r="M67" s="5"/>
      <c r="N67" s="5"/>
      <c r="O67" s="5"/>
      <c r="P67" s="148"/>
      <c r="Q67" s="148"/>
      <c r="R67" s="209"/>
    </row>
    <row r="68" spans="1:18" ht="12.75">
      <c r="A68" s="212"/>
      <c r="B68" s="89" t="s">
        <v>130</v>
      </c>
      <c r="C68" s="503"/>
      <c r="D68" s="505"/>
      <c r="E68" s="505"/>
      <c r="F68" s="505"/>
      <c r="G68" s="505"/>
      <c r="H68" s="70"/>
      <c r="I68" s="86">
        <v>0</v>
      </c>
      <c r="J68" s="5"/>
      <c r="K68" s="5"/>
      <c r="L68" s="5"/>
      <c r="M68" s="5"/>
      <c r="N68" s="5"/>
      <c r="O68" s="5"/>
      <c r="P68" s="148"/>
      <c r="Q68" s="148"/>
      <c r="R68" s="209"/>
    </row>
    <row r="69" spans="1:18" ht="12.75" hidden="1">
      <c r="A69" s="212"/>
      <c r="B69" s="89" t="s">
        <v>131</v>
      </c>
      <c r="C69" s="503"/>
      <c r="D69" s="505"/>
      <c r="E69" s="505"/>
      <c r="F69" s="505"/>
      <c r="G69" s="505"/>
      <c r="H69" s="70"/>
      <c r="I69" s="86">
        <v>0</v>
      </c>
      <c r="J69" s="5"/>
      <c r="K69" s="5"/>
      <c r="L69" s="5"/>
      <c r="M69" s="5"/>
      <c r="N69" s="5"/>
      <c r="O69" s="5"/>
      <c r="P69" s="148"/>
      <c r="Q69" s="148"/>
      <c r="R69" s="209"/>
    </row>
    <row r="70" spans="1:18" ht="12.75" hidden="1">
      <c r="A70" s="212"/>
      <c r="B70" s="89" t="s">
        <v>132</v>
      </c>
      <c r="C70" s="503"/>
      <c r="D70" s="505"/>
      <c r="E70" s="505"/>
      <c r="F70" s="505"/>
      <c r="G70" s="505"/>
      <c r="H70" s="36"/>
      <c r="I70" s="87">
        <v>0</v>
      </c>
      <c r="J70" s="5"/>
      <c r="K70" s="5"/>
      <c r="L70" s="5"/>
      <c r="M70" s="5"/>
      <c r="N70" s="5"/>
      <c r="O70" s="5"/>
      <c r="P70" s="148"/>
      <c r="Q70" s="148"/>
      <c r="R70" s="207"/>
    </row>
    <row r="71" spans="1:18" ht="12.75" hidden="1">
      <c r="A71" s="212"/>
      <c r="B71" s="89" t="s">
        <v>133</v>
      </c>
      <c r="C71" s="503"/>
      <c r="D71" s="505"/>
      <c r="E71" s="505"/>
      <c r="F71" s="505"/>
      <c r="G71" s="505"/>
      <c r="H71" s="36"/>
      <c r="I71" s="87">
        <v>0</v>
      </c>
      <c r="J71" s="5"/>
      <c r="K71" s="5"/>
      <c r="L71" s="5"/>
      <c r="M71" s="5"/>
      <c r="N71" s="5"/>
      <c r="O71" s="5"/>
      <c r="P71" s="148"/>
      <c r="Q71" s="148"/>
      <c r="R71" s="207"/>
    </row>
    <row r="72" spans="1:18" ht="12.75" hidden="1">
      <c r="A72" s="212"/>
      <c r="B72" s="89" t="s">
        <v>134</v>
      </c>
      <c r="C72" s="503"/>
      <c r="D72" s="505"/>
      <c r="E72" s="505"/>
      <c r="F72" s="505"/>
      <c r="G72" s="505"/>
      <c r="H72" s="36"/>
      <c r="I72" s="87">
        <v>0</v>
      </c>
      <c r="J72" s="5"/>
      <c r="K72" s="5"/>
      <c r="L72" s="5"/>
      <c r="M72" s="5"/>
      <c r="N72" s="5"/>
      <c r="O72" s="5"/>
      <c r="P72" s="148"/>
      <c r="Q72" s="148"/>
      <c r="R72" s="207"/>
    </row>
    <row r="73" spans="1:18" ht="12.75" hidden="1">
      <c r="A73" s="212"/>
      <c r="B73" s="89" t="s">
        <v>135</v>
      </c>
      <c r="C73" s="503"/>
      <c r="D73" s="505"/>
      <c r="E73" s="505"/>
      <c r="F73" s="505"/>
      <c r="G73" s="505"/>
      <c r="H73" s="36"/>
      <c r="I73" s="87">
        <v>0</v>
      </c>
      <c r="J73" s="5"/>
      <c r="K73" s="5"/>
      <c r="L73" s="5"/>
      <c r="M73" s="5"/>
      <c r="N73" s="5"/>
      <c r="O73" s="5"/>
      <c r="P73" s="148"/>
      <c r="Q73" s="148"/>
      <c r="R73" s="207"/>
    </row>
    <row r="74" spans="1:18" ht="12.75" hidden="1">
      <c r="A74" s="212"/>
      <c r="B74" s="89" t="s">
        <v>136</v>
      </c>
      <c r="C74" s="503"/>
      <c r="D74" s="505"/>
      <c r="E74" s="505"/>
      <c r="F74" s="505"/>
      <c r="G74" s="505"/>
      <c r="H74" s="36"/>
      <c r="I74" s="87">
        <v>0</v>
      </c>
      <c r="J74" s="5"/>
      <c r="K74" s="5"/>
      <c r="L74" s="5"/>
      <c r="M74" s="5"/>
      <c r="N74" s="5"/>
      <c r="O74" s="5"/>
      <c r="P74" s="148"/>
      <c r="Q74" s="148"/>
      <c r="R74" s="207"/>
    </row>
    <row r="75" spans="1:18" ht="12.75" hidden="1">
      <c r="A75" s="212"/>
      <c r="B75" s="89" t="s">
        <v>137</v>
      </c>
      <c r="C75" s="503"/>
      <c r="D75" s="505"/>
      <c r="E75" s="505"/>
      <c r="F75" s="505"/>
      <c r="G75" s="505"/>
      <c r="H75" s="36"/>
      <c r="I75" s="87">
        <v>0</v>
      </c>
      <c r="J75" s="5"/>
      <c r="K75" s="5"/>
      <c r="L75" s="5"/>
      <c r="M75" s="5"/>
      <c r="N75" s="5"/>
      <c r="O75" s="5"/>
      <c r="P75" s="148"/>
      <c r="Q75" s="148"/>
      <c r="R75" s="209"/>
    </row>
    <row r="76" spans="1:18" ht="12.75" hidden="1">
      <c r="A76" s="212"/>
      <c r="B76" s="89" t="s">
        <v>138</v>
      </c>
      <c r="C76" s="503"/>
      <c r="D76" s="505"/>
      <c r="E76" s="505"/>
      <c r="F76" s="505"/>
      <c r="G76" s="505"/>
      <c r="H76" s="36"/>
      <c r="I76" s="87">
        <v>0</v>
      </c>
      <c r="J76" s="5"/>
      <c r="K76" s="5"/>
      <c r="L76" s="5"/>
      <c r="M76" s="5"/>
      <c r="N76" s="5"/>
      <c r="O76" s="5"/>
      <c r="P76" s="148"/>
      <c r="Q76" s="148"/>
      <c r="R76" s="209"/>
    </row>
    <row r="77" spans="1:18" ht="12.75" hidden="1">
      <c r="A77" s="212"/>
      <c r="B77" s="89" t="s">
        <v>139</v>
      </c>
      <c r="C77" s="503"/>
      <c r="D77" s="505"/>
      <c r="E77" s="505"/>
      <c r="F77" s="505"/>
      <c r="G77" s="505"/>
      <c r="H77" s="36"/>
      <c r="I77" s="87">
        <v>0</v>
      </c>
      <c r="J77" s="5"/>
      <c r="K77" s="5"/>
      <c r="L77" s="5"/>
      <c r="M77" s="5"/>
      <c r="N77" s="5"/>
      <c r="O77" s="5"/>
      <c r="P77" s="148"/>
      <c r="Q77" s="148"/>
      <c r="R77" s="209"/>
    </row>
    <row r="78" spans="1:18" ht="12.75" hidden="1">
      <c r="A78" s="212"/>
      <c r="B78" s="89" t="s">
        <v>140</v>
      </c>
      <c r="C78" s="503"/>
      <c r="D78" s="505"/>
      <c r="E78" s="505"/>
      <c r="F78" s="505"/>
      <c r="G78" s="505"/>
      <c r="H78" s="36"/>
      <c r="I78" s="87">
        <v>0</v>
      </c>
      <c r="J78" s="5"/>
      <c r="K78" s="5"/>
      <c r="L78" s="5"/>
      <c r="M78" s="5"/>
      <c r="N78" s="5"/>
      <c r="O78" s="5"/>
      <c r="P78" s="148"/>
      <c r="Q78" s="148"/>
      <c r="R78" s="209"/>
    </row>
    <row r="79" spans="1:18" ht="12.75" hidden="1">
      <c r="A79" s="212"/>
      <c r="B79" s="89" t="s">
        <v>141</v>
      </c>
      <c r="C79" s="503"/>
      <c r="D79" s="505"/>
      <c r="E79" s="505"/>
      <c r="F79" s="505"/>
      <c r="G79" s="505"/>
      <c r="H79" s="36"/>
      <c r="I79" s="87">
        <v>0</v>
      </c>
      <c r="J79" s="5"/>
      <c r="K79" s="5"/>
      <c r="L79" s="5"/>
      <c r="M79" s="5"/>
      <c r="N79" s="5"/>
      <c r="O79" s="5"/>
      <c r="P79" s="148"/>
      <c r="Q79" s="148"/>
      <c r="R79" s="209"/>
    </row>
    <row r="80" spans="1:18" ht="12.75" hidden="1">
      <c r="A80" s="212"/>
      <c r="B80" s="89" t="s">
        <v>142</v>
      </c>
      <c r="C80" s="503"/>
      <c r="D80" s="505"/>
      <c r="E80" s="505"/>
      <c r="F80" s="505"/>
      <c r="G80" s="505"/>
      <c r="H80" s="36"/>
      <c r="I80" s="87">
        <v>0</v>
      </c>
      <c r="J80" s="5"/>
      <c r="K80" s="5"/>
      <c r="L80" s="5"/>
      <c r="M80" s="5"/>
      <c r="N80" s="5"/>
      <c r="O80" s="5"/>
      <c r="P80" s="148"/>
      <c r="Q80" s="148"/>
      <c r="R80" s="209"/>
    </row>
    <row r="81" spans="1:18" ht="12.75">
      <c r="A81" s="212"/>
      <c r="B81" s="89" t="s">
        <v>143</v>
      </c>
      <c r="C81" s="503"/>
      <c r="D81" s="505"/>
      <c r="E81" s="505"/>
      <c r="F81" s="505"/>
      <c r="G81" s="505"/>
      <c r="H81" s="36"/>
      <c r="I81" s="87">
        <v>0</v>
      </c>
      <c r="J81" s="5"/>
      <c r="K81" s="5"/>
      <c r="L81" s="5"/>
      <c r="M81" s="5"/>
      <c r="N81" s="5"/>
      <c r="O81" s="5"/>
      <c r="P81" s="148"/>
      <c r="Q81" s="148"/>
      <c r="R81" s="209"/>
    </row>
    <row r="82" spans="1:18" ht="11.25" customHeight="1">
      <c r="A82" s="72"/>
      <c r="B82" s="26"/>
      <c r="C82" s="26"/>
      <c r="D82" s="26"/>
      <c r="E82" s="213"/>
      <c r="F82" s="14"/>
      <c r="G82" s="506" t="s">
        <v>40</v>
      </c>
      <c r="H82" s="506"/>
      <c r="I82" s="88">
        <f>SUM(I65:I81)</f>
        <v>700</v>
      </c>
      <c r="J82" s="213"/>
      <c r="K82" s="213"/>
      <c r="L82" s="213"/>
      <c r="M82" s="213"/>
      <c r="N82" s="213"/>
      <c r="O82" s="213"/>
      <c r="P82" s="149"/>
      <c r="Q82" s="149"/>
      <c r="R82" s="214"/>
    </row>
    <row r="83" spans="1:18" ht="12" thickBot="1">
      <c r="A83" s="215"/>
      <c r="B83" s="54"/>
      <c r="C83" s="33"/>
      <c r="D83" s="33"/>
      <c r="E83" s="33"/>
      <c r="F83" s="33"/>
      <c r="G83" s="33"/>
      <c r="H83" s="33"/>
      <c r="I83" s="33"/>
      <c r="J83" s="33"/>
      <c r="K83" s="33"/>
      <c r="L83" s="33"/>
      <c r="M83" s="33"/>
      <c r="N83" s="33"/>
      <c r="O83" s="33"/>
      <c r="P83" s="150"/>
      <c r="Q83" s="150"/>
      <c r="R83" s="216"/>
    </row>
    <row r="84" spans="1:18" ht="15.75" thickTop="1">
      <c r="A84" s="217"/>
      <c r="B84" s="206"/>
      <c r="C84" s="9"/>
      <c r="D84" s="9"/>
      <c r="E84" s="9"/>
      <c r="F84" s="9"/>
      <c r="G84" s="35"/>
      <c r="H84" s="9"/>
      <c r="I84" s="9"/>
      <c r="J84" s="9"/>
      <c r="K84" s="9"/>
      <c r="L84" s="9"/>
      <c r="M84" s="9"/>
      <c r="N84" s="9"/>
      <c r="O84" s="9"/>
      <c r="P84" s="218"/>
      <c r="Q84" s="156" t="s">
        <v>80</v>
      </c>
      <c r="R84" s="219">
        <f>+R46</f>
        <v>86516.26199999999</v>
      </c>
    </row>
    <row r="85" spans="1:18" ht="15">
      <c r="A85" s="217"/>
      <c r="B85" s="206"/>
      <c r="C85" s="9"/>
      <c r="D85" s="9"/>
      <c r="E85" s="9"/>
      <c r="F85" s="9"/>
      <c r="G85" s="35" t="str">
        <f>E3</f>
        <v>ACME CONSULTING</v>
      </c>
      <c r="H85" s="9"/>
      <c r="I85" s="9"/>
      <c r="J85" s="9"/>
      <c r="K85" s="9"/>
      <c r="L85" s="9"/>
      <c r="M85" s="9"/>
      <c r="N85" s="9"/>
      <c r="O85" s="9"/>
      <c r="P85" s="218"/>
      <c r="Q85" s="156" t="s">
        <v>81</v>
      </c>
      <c r="R85" s="220">
        <f>J63</f>
        <v>2958.2</v>
      </c>
    </row>
    <row r="86" spans="1:18" ht="15.75" thickBot="1">
      <c r="A86" s="501">
        <f ca="1">TODAY()</f>
        <v>45328</v>
      </c>
      <c r="B86" s="502"/>
      <c r="C86" s="502"/>
      <c r="D86" s="34"/>
      <c r="E86" s="34"/>
      <c r="F86" s="34"/>
      <c r="G86" s="34"/>
      <c r="H86" s="34"/>
      <c r="I86" s="34"/>
      <c r="J86" s="34"/>
      <c r="K86" s="34"/>
      <c r="L86" s="34"/>
      <c r="M86" s="34"/>
      <c r="N86" s="34"/>
      <c r="O86" s="34"/>
      <c r="P86" s="153"/>
      <c r="Q86" s="154" t="s">
        <v>77</v>
      </c>
      <c r="R86" s="221">
        <f>+R84+R85</f>
        <v>89474.46199999998</v>
      </c>
    </row>
    <row r="87" spans="1:18" ht="15.75" thickTop="1">
      <c r="A87" s="68"/>
      <c r="B87" s="69"/>
      <c r="C87" s="69"/>
      <c r="D87" s="9"/>
      <c r="E87" s="9"/>
      <c r="F87" s="9"/>
      <c r="G87" s="9"/>
      <c r="H87" s="9"/>
      <c r="I87" s="9"/>
      <c r="J87" s="9"/>
      <c r="K87" s="9"/>
      <c r="L87" s="9"/>
      <c r="M87" s="9"/>
      <c r="N87" s="9"/>
      <c r="O87" s="9"/>
      <c r="P87" s="156"/>
      <c r="Q87" s="156"/>
      <c r="R87" s="220"/>
    </row>
    <row r="88" spans="1:18" ht="12.75">
      <c r="A88" s="43"/>
      <c r="B88" s="222" t="s">
        <v>158</v>
      </c>
      <c r="C88" s="19"/>
      <c r="D88" s="19"/>
      <c r="E88" s="5"/>
      <c r="F88" s="222" t="s">
        <v>159</v>
      </c>
      <c r="G88" s="19"/>
      <c r="H88" s="19"/>
      <c r="I88" s="19"/>
      <c r="J88" s="19"/>
      <c r="K88" s="19"/>
      <c r="L88" s="19"/>
      <c r="M88" s="19"/>
      <c r="N88" s="19"/>
      <c r="O88" s="19"/>
      <c r="P88" s="114"/>
      <c r="Q88" s="114"/>
      <c r="R88" s="209"/>
    </row>
    <row r="89" spans="1:18" ht="112.5" customHeight="1">
      <c r="A89" s="43"/>
      <c r="B89" s="503"/>
      <c r="C89" s="504"/>
      <c r="D89" s="504"/>
      <c r="E89" s="223"/>
      <c r="F89" s="503" t="s">
        <v>157</v>
      </c>
      <c r="G89" s="504"/>
      <c r="H89" s="504"/>
      <c r="I89" s="504"/>
      <c r="J89" s="224"/>
      <c r="K89" s="224"/>
      <c r="L89" s="224"/>
      <c r="M89" s="224"/>
      <c r="N89" s="224"/>
      <c r="O89" s="224"/>
      <c r="P89" s="225"/>
      <c r="Q89" s="225"/>
      <c r="R89" s="209"/>
    </row>
    <row r="90" spans="1:18" ht="14.25" customHeight="1" thickBot="1">
      <c r="A90" s="49"/>
      <c r="B90" s="50"/>
      <c r="C90" s="226" t="s">
        <v>45</v>
      </c>
      <c r="D90" s="227">
        <v>0</v>
      </c>
      <c r="E90" s="50"/>
      <c r="F90" s="50"/>
      <c r="G90" s="50"/>
      <c r="H90" s="226" t="s">
        <v>46</v>
      </c>
      <c r="I90" s="227">
        <v>650</v>
      </c>
      <c r="J90" s="228"/>
      <c r="K90" s="228"/>
      <c r="L90" s="228"/>
      <c r="M90" s="228"/>
      <c r="N90" s="228"/>
      <c r="O90" s="228"/>
      <c r="P90" s="229"/>
      <c r="Q90" s="229"/>
      <c r="R90" s="230"/>
    </row>
  </sheetData>
  <sheetProtection/>
  <mergeCells count="68">
    <mergeCell ref="B35:C35"/>
    <mergeCell ref="B36:C36"/>
    <mergeCell ref="B41:C41"/>
    <mergeCell ref="B37:C37"/>
    <mergeCell ref="B38:C38"/>
    <mergeCell ref="B39:C39"/>
    <mergeCell ref="B40:C40"/>
    <mergeCell ref="B28:C28"/>
    <mergeCell ref="B29:C29"/>
    <mergeCell ref="B30:C30"/>
    <mergeCell ref="B32:C32"/>
    <mergeCell ref="B33:C33"/>
    <mergeCell ref="B34:C34"/>
    <mergeCell ref="B22:C22"/>
    <mergeCell ref="B23:C23"/>
    <mergeCell ref="B24:C24"/>
    <mergeCell ref="B25:C25"/>
    <mergeCell ref="B26:C26"/>
    <mergeCell ref="B27:C27"/>
    <mergeCell ref="B17:C17"/>
    <mergeCell ref="B19:C19"/>
    <mergeCell ref="B20:C20"/>
    <mergeCell ref="B21:C21"/>
    <mergeCell ref="P1:R1"/>
    <mergeCell ref="E3:J3"/>
    <mergeCell ref="E4:J4"/>
    <mergeCell ref="A1:G1"/>
    <mergeCell ref="B43:C43"/>
    <mergeCell ref="A46:C46"/>
    <mergeCell ref="P48:R48"/>
    <mergeCell ref="A48:G48"/>
    <mergeCell ref="A6:C6"/>
    <mergeCell ref="A7:C7"/>
    <mergeCell ref="A14:D14"/>
    <mergeCell ref="B42:C42"/>
    <mergeCell ref="B15:C15"/>
    <mergeCell ref="B16:C16"/>
    <mergeCell ref="C57:G57"/>
    <mergeCell ref="C58:G58"/>
    <mergeCell ref="C59:G59"/>
    <mergeCell ref="C60:G60"/>
    <mergeCell ref="E49:J49"/>
    <mergeCell ref="E50:J50"/>
    <mergeCell ref="C55:G55"/>
    <mergeCell ref="C56:G56"/>
    <mergeCell ref="C67:G67"/>
    <mergeCell ref="C68:G68"/>
    <mergeCell ref="C69:G69"/>
    <mergeCell ref="C70:G70"/>
    <mergeCell ref="C61:G61"/>
    <mergeCell ref="C62:G62"/>
    <mergeCell ref="C65:G65"/>
    <mergeCell ref="C66:G66"/>
    <mergeCell ref="C75:G75"/>
    <mergeCell ref="C76:G76"/>
    <mergeCell ref="C77:G77"/>
    <mergeCell ref="C78:G78"/>
    <mergeCell ref="C71:G71"/>
    <mergeCell ref="C72:G72"/>
    <mergeCell ref="C73:G73"/>
    <mergeCell ref="C74:G74"/>
    <mergeCell ref="A86:C86"/>
    <mergeCell ref="B89:D89"/>
    <mergeCell ref="F89:I89"/>
    <mergeCell ref="C79:G79"/>
    <mergeCell ref="C80:G80"/>
    <mergeCell ref="C81:G81"/>
    <mergeCell ref="G82:H82"/>
  </mergeCells>
  <printOptions/>
  <pageMargins left="0.25" right="0.25" top="0.5" bottom="0.25" header="0.25" footer="0.25"/>
  <pageSetup cellComments="asDisplayed" horizontalDpi="600" verticalDpi="600" orientation="landscape" scale="80" r:id="rId3"/>
  <headerFooter alignWithMargins="0">
    <oddHeader>&amp;R&amp;"Arial,Bold"EXHIBIT C</oddHeader>
    <oddFooter>&amp;L&amp;8 9/10/07&amp;R&amp;8&amp;Z&amp;F&amp;A</oddFooter>
  </headerFooter>
  <rowBreaks count="1" manualBreakCount="1">
    <brk id="47" max="255" man="1"/>
  </rowBreaks>
  <legacyDrawing r:id="rId2"/>
</worksheet>
</file>

<file path=xl/worksheets/sheet2.xml><?xml version="1.0" encoding="utf-8"?>
<worksheet xmlns="http://schemas.openxmlformats.org/spreadsheetml/2006/main" xmlns:r="http://schemas.openxmlformats.org/officeDocument/2006/relationships">
  <sheetPr>
    <tabColor indexed="41"/>
  </sheetPr>
  <dimension ref="A1:S85"/>
  <sheetViews>
    <sheetView tabSelected="1" zoomScale="75" zoomScaleNormal="75" zoomScaleSheetLayoutView="75" zoomScalePageLayoutView="0" workbookViewId="0" topLeftCell="A1">
      <selection activeCell="AB29" sqref="AB29"/>
    </sheetView>
  </sheetViews>
  <sheetFormatPr defaultColWidth="9.140625" defaultRowHeight="12.75"/>
  <cols>
    <col min="1" max="1" width="5.8515625" style="3" customWidth="1"/>
    <col min="2" max="2" width="27.8515625" style="55" customWidth="1"/>
    <col min="3" max="3" width="23.00390625" style="1" bestFit="1" customWidth="1"/>
    <col min="4" max="6" width="11.57421875" style="2" customWidth="1"/>
    <col min="7" max="7" width="13.140625" style="2" customWidth="1"/>
    <col min="8" max="8" width="12.28125" style="2" customWidth="1"/>
    <col min="9" max="9" width="9.00390625" style="2" customWidth="1"/>
    <col min="10" max="10" width="11.7109375" style="2" customWidth="1"/>
    <col min="11" max="11" width="11.421875" style="2" customWidth="1"/>
    <col min="12" max="15" width="11.57421875" style="2" hidden="1" customWidth="1"/>
    <col min="16" max="16" width="11.00390625" style="2" customWidth="1"/>
    <col min="17" max="17" width="12.00390625" style="1" customWidth="1"/>
    <col min="18" max="18" width="3.00390625" style="1" customWidth="1"/>
    <col min="19" max="20" width="8.7109375" style="1" customWidth="1"/>
    <col min="21" max="16384" width="9.140625" style="1" customWidth="1"/>
  </cols>
  <sheetData>
    <row r="1" spans="1:17" ht="18.75">
      <c r="A1" s="584" t="s">
        <v>68</v>
      </c>
      <c r="B1" s="585"/>
      <c r="C1" s="585"/>
      <c r="D1" s="585"/>
      <c r="E1" s="585"/>
      <c r="F1" s="585"/>
      <c r="G1" s="189"/>
      <c r="H1" s="189"/>
      <c r="I1" s="189" t="s">
        <v>185</v>
      </c>
      <c r="J1" s="189"/>
      <c r="K1" s="189"/>
      <c r="L1" s="189"/>
      <c r="M1" s="189"/>
      <c r="N1" s="189"/>
      <c r="O1" s="189"/>
      <c r="P1" s="586"/>
      <c r="Q1" s="587"/>
    </row>
    <row r="2" spans="1:17" ht="14.25" customHeight="1">
      <c r="A2" s="190"/>
      <c r="B2" s="113"/>
      <c r="C2" s="113"/>
      <c r="D2" s="118" t="s">
        <v>5</v>
      </c>
      <c r="E2" s="542" t="s">
        <v>85</v>
      </c>
      <c r="F2" s="542"/>
      <c r="G2" s="542"/>
      <c r="H2" s="542"/>
      <c r="I2" s="542"/>
      <c r="J2" s="542"/>
      <c r="K2" s="119"/>
      <c r="L2" s="119"/>
      <c r="M2" s="119"/>
      <c r="N2" s="119"/>
      <c r="O2" s="119"/>
      <c r="P2" s="116"/>
      <c r="Q2" s="191"/>
    </row>
    <row r="3" spans="1:17" ht="12" customHeight="1">
      <c r="A3" s="190"/>
      <c r="B3" s="113"/>
      <c r="C3" s="114"/>
      <c r="D3" s="118" t="s">
        <v>6</v>
      </c>
      <c r="E3" s="517" t="s">
        <v>18</v>
      </c>
      <c r="F3" s="517"/>
      <c r="G3" s="517"/>
      <c r="H3" s="517"/>
      <c r="I3" s="517"/>
      <c r="J3" s="517"/>
      <c r="K3" s="67"/>
      <c r="L3" s="67"/>
      <c r="M3" s="67"/>
      <c r="N3" s="67"/>
      <c r="O3" s="67"/>
      <c r="P3" s="120"/>
      <c r="Q3" s="192"/>
    </row>
    <row r="4" spans="1:17" ht="12" customHeight="1">
      <c r="A4" s="190"/>
      <c r="B4" s="113"/>
      <c r="C4" s="114"/>
      <c r="D4" s="114"/>
      <c r="E4" s="5"/>
      <c r="F4" s="5"/>
      <c r="G4" s="10"/>
      <c r="H4" s="5"/>
      <c r="I4" s="5"/>
      <c r="J4" s="5"/>
      <c r="K4" s="5"/>
      <c r="L4" s="5"/>
      <c r="M4" s="5"/>
      <c r="N4" s="5"/>
      <c r="O4" s="5"/>
      <c r="P4" s="5"/>
      <c r="Q4" s="193"/>
    </row>
    <row r="5" spans="1:17" ht="24" customHeight="1">
      <c r="A5" s="588" t="s">
        <v>65</v>
      </c>
      <c r="B5" s="528"/>
      <c r="C5" s="528"/>
      <c r="D5" s="93" t="s">
        <v>30</v>
      </c>
      <c r="E5" s="94" t="s">
        <v>35</v>
      </c>
      <c r="F5" s="94" t="s">
        <v>34</v>
      </c>
      <c r="G5" s="94" t="s">
        <v>33</v>
      </c>
      <c r="H5" s="94" t="s">
        <v>36</v>
      </c>
      <c r="I5" s="95" t="s">
        <v>32</v>
      </c>
      <c r="J5" s="96" t="s">
        <v>31</v>
      </c>
      <c r="K5" s="94" t="s">
        <v>145</v>
      </c>
      <c r="L5" s="94" t="s">
        <v>154</v>
      </c>
      <c r="M5" s="94" t="s">
        <v>165</v>
      </c>
      <c r="N5" s="94" t="s">
        <v>153</v>
      </c>
      <c r="O5" s="94" t="s">
        <v>149</v>
      </c>
      <c r="P5" s="40"/>
      <c r="Q5" s="194"/>
    </row>
    <row r="6" spans="1:17" ht="34.5" customHeight="1">
      <c r="A6" s="589" t="s">
        <v>66</v>
      </c>
      <c r="B6" s="506"/>
      <c r="C6" s="506"/>
      <c r="D6" s="105" t="s">
        <v>187</v>
      </c>
      <c r="E6" s="106" t="s">
        <v>118</v>
      </c>
      <c r="F6" s="106" t="s">
        <v>119</v>
      </c>
      <c r="G6" s="106" t="s">
        <v>120</v>
      </c>
      <c r="H6" s="106" t="s">
        <v>121</v>
      </c>
      <c r="I6" s="106" t="s">
        <v>123</v>
      </c>
      <c r="J6" s="107" t="s">
        <v>124</v>
      </c>
      <c r="K6" s="106" t="s">
        <v>146</v>
      </c>
      <c r="L6" s="106" t="s">
        <v>147</v>
      </c>
      <c r="M6" s="106" t="s">
        <v>148</v>
      </c>
      <c r="N6" s="106" t="s">
        <v>151</v>
      </c>
      <c r="O6" s="106" t="s">
        <v>152</v>
      </c>
      <c r="P6" s="41"/>
      <c r="Q6" s="194"/>
    </row>
    <row r="7" spans="1:17" ht="18.75" customHeight="1">
      <c r="A7" s="195"/>
      <c r="B7" s="10"/>
      <c r="C7" s="46" t="s">
        <v>0</v>
      </c>
      <c r="D7" s="108">
        <v>250</v>
      </c>
      <c r="E7" s="109">
        <v>180</v>
      </c>
      <c r="F7" s="109">
        <v>125</v>
      </c>
      <c r="G7" s="109">
        <v>60</v>
      </c>
      <c r="H7" s="109">
        <v>35</v>
      </c>
      <c r="I7" s="109">
        <v>40</v>
      </c>
      <c r="J7" s="110">
        <v>32.5</v>
      </c>
      <c r="K7" s="109">
        <v>0</v>
      </c>
      <c r="L7" s="109">
        <v>0</v>
      </c>
      <c r="M7" s="109">
        <v>0</v>
      </c>
      <c r="N7" s="109">
        <v>0</v>
      </c>
      <c r="O7" s="109">
        <v>0</v>
      </c>
      <c r="P7" s="42"/>
      <c r="Q7" s="194"/>
    </row>
    <row r="8" spans="1:17" ht="12" customHeight="1">
      <c r="A8" s="195"/>
      <c r="B8" s="10" t="s">
        <v>1</v>
      </c>
      <c r="C8" s="15">
        <v>0.25</v>
      </c>
      <c r="D8" s="8">
        <f aca="true" t="shared" si="0" ref="D8:O8">D7*$C$8</f>
        <v>62.5</v>
      </c>
      <c r="E8" s="8">
        <f t="shared" si="0"/>
        <v>45</v>
      </c>
      <c r="F8" s="8">
        <f t="shared" si="0"/>
        <v>31.25</v>
      </c>
      <c r="G8" s="8">
        <f t="shared" si="0"/>
        <v>15</v>
      </c>
      <c r="H8" s="8">
        <f t="shared" si="0"/>
        <v>8.75</v>
      </c>
      <c r="I8" s="8">
        <f t="shared" si="0"/>
        <v>10</v>
      </c>
      <c r="J8" s="8">
        <f t="shared" si="0"/>
        <v>8.125</v>
      </c>
      <c r="K8" s="8">
        <f t="shared" si="0"/>
        <v>0</v>
      </c>
      <c r="L8" s="8">
        <f t="shared" si="0"/>
        <v>0</v>
      </c>
      <c r="M8" s="8">
        <f t="shared" si="0"/>
        <v>0</v>
      </c>
      <c r="N8" s="8">
        <f t="shared" si="0"/>
        <v>0</v>
      </c>
      <c r="O8" s="8">
        <f t="shared" si="0"/>
        <v>0</v>
      </c>
      <c r="P8" s="8"/>
      <c r="Q8" s="194"/>
    </row>
    <row r="9" spans="1:17" ht="12" customHeight="1">
      <c r="A9" s="195"/>
      <c r="B9" s="10" t="s">
        <v>2</v>
      </c>
      <c r="C9" s="15">
        <v>0.17</v>
      </c>
      <c r="D9" s="8">
        <f aca="true" t="shared" si="1" ref="D9:I9">+D7*$C$9</f>
        <v>42.5</v>
      </c>
      <c r="E9" s="8">
        <f t="shared" si="1"/>
        <v>30.6</v>
      </c>
      <c r="F9" s="8">
        <f t="shared" si="1"/>
        <v>21.25</v>
      </c>
      <c r="G9" s="8">
        <f t="shared" si="1"/>
        <v>10.200000000000001</v>
      </c>
      <c r="H9" s="8">
        <f t="shared" si="1"/>
        <v>5.95</v>
      </c>
      <c r="I9" s="8">
        <f t="shared" si="1"/>
        <v>6.800000000000001</v>
      </c>
      <c r="J9" s="8">
        <f aca="true" t="shared" si="2" ref="J9:O9">J7*$C$9</f>
        <v>5.525</v>
      </c>
      <c r="K9" s="8">
        <f t="shared" si="2"/>
        <v>0</v>
      </c>
      <c r="L9" s="8">
        <f t="shared" si="2"/>
        <v>0</v>
      </c>
      <c r="M9" s="8">
        <f t="shared" si="2"/>
        <v>0</v>
      </c>
      <c r="N9" s="8">
        <f t="shared" si="2"/>
        <v>0</v>
      </c>
      <c r="O9" s="8">
        <f t="shared" si="2"/>
        <v>0</v>
      </c>
      <c r="P9" s="8"/>
      <c r="Q9" s="194"/>
    </row>
    <row r="10" spans="1:17" ht="12" customHeight="1">
      <c r="A10" s="195"/>
      <c r="B10" s="10" t="s">
        <v>3</v>
      </c>
      <c r="C10" s="15">
        <v>0.05</v>
      </c>
      <c r="D10" s="8">
        <f aca="true" t="shared" si="3" ref="D10:I10">+D7*$C$10</f>
        <v>12.5</v>
      </c>
      <c r="E10" s="8">
        <f t="shared" si="3"/>
        <v>9</v>
      </c>
      <c r="F10" s="8">
        <f t="shared" si="3"/>
        <v>6.25</v>
      </c>
      <c r="G10" s="8">
        <f t="shared" si="3"/>
        <v>3</v>
      </c>
      <c r="H10" s="8">
        <f t="shared" si="3"/>
        <v>1.75</v>
      </c>
      <c r="I10" s="8">
        <f t="shared" si="3"/>
        <v>2</v>
      </c>
      <c r="J10" s="8">
        <f aca="true" t="shared" si="4" ref="J10:O10">J7*$C$10</f>
        <v>1.625</v>
      </c>
      <c r="K10" s="8">
        <f t="shared" si="4"/>
        <v>0</v>
      </c>
      <c r="L10" s="8">
        <f t="shared" si="4"/>
        <v>0</v>
      </c>
      <c r="M10" s="8">
        <f t="shared" si="4"/>
        <v>0</v>
      </c>
      <c r="N10" s="8">
        <f t="shared" si="4"/>
        <v>0</v>
      </c>
      <c r="O10" s="8">
        <f t="shared" si="4"/>
        <v>0</v>
      </c>
      <c r="P10" s="8"/>
      <c r="Q10" s="194"/>
    </row>
    <row r="11" spans="1:17" ht="12" customHeight="1">
      <c r="A11" s="195"/>
      <c r="B11" s="10" t="s">
        <v>4</v>
      </c>
      <c r="C11" s="15">
        <v>0.08</v>
      </c>
      <c r="D11" s="8">
        <f aca="true" t="shared" si="5" ref="D11:I11">SUM(D7:D10)*$C$11</f>
        <v>29.400000000000002</v>
      </c>
      <c r="E11" s="8">
        <f t="shared" si="5"/>
        <v>21.168000000000003</v>
      </c>
      <c r="F11" s="8">
        <f t="shared" si="5"/>
        <v>14.700000000000001</v>
      </c>
      <c r="G11" s="8">
        <f t="shared" si="5"/>
        <v>7.056</v>
      </c>
      <c r="H11" s="8">
        <f t="shared" si="5"/>
        <v>4.1160000000000005</v>
      </c>
      <c r="I11" s="8">
        <f t="shared" si="5"/>
        <v>4.704</v>
      </c>
      <c r="J11" s="8">
        <f aca="true" t="shared" si="6" ref="J11:O11">SUM(J7:J10)*$C$11</f>
        <v>3.822</v>
      </c>
      <c r="K11" s="8">
        <f t="shared" si="6"/>
        <v>0</v>
      </c>
      <c r="L11" s="8">
        <f t="shared" si="6"/>
        <v>0</v>
      </c>
      <c r="M11" s="8">
        <f t="shared" si="6"/>
        <v>0</v>
      </c>
      <c r="N11" s="8">
        <f t="shared" si="6"/>
        <v>0</v>
      </c>
      <c r="O11" s="8">
        <f t="shared" si="6"/>
        <v>0</v>
      </c>
      <c r="P11" s="8"/>
      <c r="Q11" s="194"/>
    </row>
    <row r="12" spans="1:17" ht="18" customHeight="1">
      <c r="A12" s="195"/>
      <c r="B12" s="10"/>
      <c r="C12" s="47" t="s">
        <v>67</v>
      </c>
      <c r="D12" s="13">
        <f>SUM(D7:D11)</f>
        <v>396.9</v>
      </c>
      <c r="E12" s="13">
        <f aca="true" t="shared" si="7" ref="E12:J12">SUM(E7:E11)</f>
        <v>285.76800000000003</v>
      </c>
      <c r="F12" s="13">
        <f t="shared" si="7"/>
        <v>198.45</v>
      </c>
      <c r="G12" s="13">
        <f t="shared" si="7"/>
        <v>95.256</v>
      </c>
      <c r="H12" s="13">
        <f t="shared" si="7"/>
        <v>55.566</v>
      </c>
      <c r="I12" s="13">
        <f t="shared" si="7"/>
        <v>63.504</v>
      </c>
      <c r="J12" s="13">
        <f t="shared" si="7"/>
        <v>51.597</v>
      </c>
      <c r="K12" s="13">
        <f>SUM(K7:K11)</f>
        <v>0</v>
      </c>
      <c r="L12" s="13">
        <f>SUM(L7:L11)</f>
        <v>0</v>
      </c>
      <c r="M12" s="13">
        <f>SUM(M7:M11)</f>
        <v>0</v>
      </c>
      <c r="N12" s="13">
        <f>SUM(N7:N11)</f>
        <v>0</v>
      </c>
      <c r="O12" s="13">
        <f>SUM(O7:O11)</f>
        <v>0</v>
      </c>
      <c r="P12" s="13"/>
      <c r="Q12" s="196"/>
    </row>
    <row r="13" spans="1:17" ht="21.75" customHeight="1" thickBot="1">
      <c r="A13" s="579" t="s">
        <v>9</v>
      </c>
      <c r="B13" s="531"/>
      <c r="C13" s="531"/>
      <c r="D13" s="531"/>
      <c r="E13" s="5"/>
      <c r="F13" s="5"/>
      <c r="G13" s="5"/>
      <c r="H13" s="5"/>
      <c r="I13" s="5"/>
      <c r="J13" s="5"/>
      <c r="K13" s="50"/>
      <c r="L13" s="50"/>
      <c r="M13" s="50"/>
      <c r="N13" s="50"/>
      <c r="O13" s="50"/>
      <c r="P13" s="122"/>
      <c r="Q13" s="197"/>
    </row>
    <row r="14" spans="1:17" ht="15" customHeight="1" thickBot="1" thickTop="1">
      <c r="A14" s="307"/>
      <c r="B14" s="308"/>
      <c r="C14" s="308"/>
      <c r="D14" s="580" t="s">
        <v>186</v>
      </c>
      <c r="E14" s="568" t="s">
        <v>176</v>
      </c>
      <c r="F14" s="568" t="s">
        <v>177</v>
      </c>
      <c r="G14" s="568" t="s">
        <v>178</v>
      </c>
      <c r="H14" s="568" t="s">
        <v>179</v>
      </c>
      <c r="I14" s="568" t="s">
        <v>180</v>
      </c>
      <c r="J14" s="568" t="s">
        <v>181</v>
      </c>
      <c r="K14" s="571" t="s">
        <v>181</v>
      </c>
      <c r="L14" s="573" t="s">
        <v>182</v>
      </c>
      <c r="M14" s="394"/>
      <c r="N14" s="322"/>
      <c r="O14" s="322"/>
      <c r="P14" s="575" t="s">
        <v>10</v>
      </c>
      <c r="Q14" s="577" t="s">
        <v>8</v>
      </c>
    </row>
    <row r="15" spans="1:17" ht="26.25" customHeight="1" thickBot="1">
      <c r="A15" s="309"/>
      <c r="B15" s="310" t="s">
        <v>183</v>
      </c>
      <c r="C15" s="311"/>
      <c r="D15" s="581"/>
      <c r="E15" s="569"/>
      <c r="F15" s="569"/>
      <c r="G15" s="569"/>
      <c r="H15" s="569"/>
      <c r="I15" s="569"/>
      <c r="J15" s="569"/>
      <c r="K15" s="572"/>
      <c r="L15" s="574"/>
      <c r="M15" s="323">
        <v>0</v>
      </c>
      <c r="N15" s="323">
        <v>0</v>
      </c>
      <c r="O15" s="323">
        <v>0</v>
      </c>
      <c r="P15" s="576"/>
      <c r="Q15" s="578"/>
    </row>
    <row r="16" spans="1:19" ht="15.75" customHeight="1" thickBot="1">
      <c r="A16" s="313">
        <v>1</v>
      </c>
      <c r="B16" s="556" t="s">
        <v>192</v>
      </c>
      <c r="C16" s="556"/>
      <c r="D16" s="314"/>
      <c r="E16" s="315"/>
      <c r="F16" s="315"/>
      <c r="G16" s="315"/>
      <c r="H16" s="315"/>
      <c r="I16" s="315"/>
      <c r="J16" s="315"/>
      <c r="K16" s="327"/>
      <c r="L16" s="396"/>
      <c r="M16" s="317"/>
      <c r="N16" s="312"/>
      <c r="O16" s="312"/>
      <c r="P16" s="332"/>
      <c r="Q16" s="333"/>
      <c r="S16" s="2"/>
    </row>
    <row r="17" spans="1:19" ht="15.75" customHeight="1">
      <c r="A17" s="393">
        <v>1.1</v>
      </c>
      <c r="B17" s="570" t="s">
        <v>193</v>
      </c>
      <c r="C17" s="570"/>
      <c r="D17" s="437">
        <v>0</v>
      </c>
      <c r="E17" s="437">
        <v>0</v>
      </c>
      <c r="F17" s="437">
        <v>0</v>
      </c>
      <c r="G17" s="437">
        <v>0</v>
      </c>
      <c r="H17" s="437">
        <v>0</v>
      </c>
      <c r="I17" s="437">
        <v>0</v>
      </c>
      <c r="J17" s="437">
        <v>0</v>
      </c>
      <c r="K17" s="438">
        <v>0</v>
      </c>
      <c r="L17" s="439"/>
      <c r="M17" s="395"/>
      <c r="N17" s="373"/>
      <c r="O17" s="373"/>
      <c r="P17" s="370">
        <f>SUM(D17:K17)</f>
        <v>0</v>
      </c>
      <c r="Q17" s="371">
        <f>D17*$D$12+E17*$E$12+F17*$F$12+G17*$G$12+H17*$H$12+I17*$I$12+J17*$J$12</f>
        <v>0</v>
      </c>
      <c r="S17" s="2"/>
    </row>
    <row r="18" spans="1:19" ht="15.75" customHeight="1">
      <c r="A18" s="393">
        <v>1.2</v>
      </c>
      <c r="B18" s="570" t="s">
        <v>194</v>
      </c>
      <c r="C18" s="570"/>
      <c r="D18" s="437">
        <v>0</v>
      </c>
      <c r="E18" s="437">
        <v>0</v>
      </c>
      <c r="F18" s="437">
        <v>0</v>
      </c>
      <c r="G18" s="437">
        <v>0</v>
      </c>
      <c r="H18" s="437">
        <v>0</v>
      </c>
      <c r="I18" s="437">
        <v>0</v>
      </c>
      <c r="J18" s="437">
        <v>0</v>
      </c>
      <c r="K18" s="438">
        <v>0</v>
      </c>
      <c r="L18" s="439"/>
      <c r="M18" s="395"/>
      <c r="N18" s="373"/>
      <c r="O18" s="373"/>
      <c r="P18" s="370">
        <f>SUM(D18:K18)</f>
        <v>0</v>
      </c>
      <c r="Q18" s="371">
        <f>D18*$D$12+E18*$E$12+F18*$F$12+G18*$G$12+H18*$H$12+I18*$I$12+J18*$J$12</f>
        <v>0</v>
      </c>
      <c r="S18" s="2"/>
    </row>
    <row r="19" spans="1:19" ht="15.75" customHeight="1">
      <c r="A19" s="393">
        <v>1.3</v>
      </c>
      <c r="B19" s="570" t="s">
        <v>195</v>
      </c>
      <c r="C19" s="570"/>
      <c r="D19" s="436">
        <v>0</v>
      </c>
      <c r="E19" s="436">
        <v>0</v>
      </c>
      <c r="F19" s="436">
        <v>0</v>
      </c>
      <c r="G19" s="436">
        <v>0</v>
      </c>
      <c r="H19" s="436">
        <v>0</v>
      </c>
      <c r="I19" s="436">
        <v>0</v>
      </c>
      <c r="J19" s="436">
        <v>0</v>
      </c>
      <c r="K19" s="372">
        <v>0</v>
      </c>
      <c r="L19" s="397"/>
      <c r="M19" s="395"/>
      <c r="N19" s="373"/>
      <c r="O19" s="373"/>
      <c r="P19" s="332">
        <f>SUM(D19:K19)</f>
        <v>0</v>
      </c>
      <c r="Q19" s="333">
        <f>D19*$D$12+E19*$E$12+F19*$F$12+G19*$G$12+H19*$H$12+I19*$I$12+J19*$J$12</f>
        <v>0</v>
      </c>
      <c r="S19" s="2"/>
    </row>
    <row r="20" spans="1:19" ht="15.75" customHeight="1" thickBot="1">
      <c r="A20" s="392"/>
      <c r="B20" s="557" t="s">
        <v>91</v>
      </c>
      <c r="C20" s="557"/>
      <c r="D20" s="398">
        <f>SUM(D17:D19)</f>
        <v>0</v>
      </c>
      <c r="E20" s="398">
        <f aca="true" t="shared" si="8" ref="E20:Q20">SUM(E17:E19)</f>
        <v>0</v>
      </c>
      <c r="F20" s="398">
        <f t="shared" si="8"/>
        <v>0</v>
      </c>
      <c r="G20" s="398">
        <f t="shared" si="8"/>
        <v>0</v>
      </c>
      <c r="H20" s="398">
        <f t="shared" si="8"/>
        <v>0</v>
      </c>
      <c r="I20" s="398">
        <f t="shared" si="8"/>
        <v>0</v>
      </c>
      <c r="J20" s="398">
        <f t="shared" si="8"/>
        <v>0</v>
      </c>
      <c r="K20" s="399">
        <f t="shared" si="8"/>
        <v>0</v>
      </c>
      <c r="L20" s="400">
        <f t="shared" si="8"/>
        <v>0</v>
      </c>
      <c r="M20" s="395">
        <f t="shared" si="8"/>
        <v>0</v>
      </c>
      <c r="N20" s="373">
        <f t="shared" si="8"/>
        <v>0</v>
      </c>
      <c r="O20" s="373">
        <f t="shared" si="8"/>
        <v>0</v>
      </c>
      <c r="P20" s="330">
        <f t="shared" si="8"/>
        <v>0</v>
      </c>
      <c r="Q20" s="331">
        <f t="shared" si="8"/>
        <v>0</v>
      </c>
      <c r="S20" s="2"/>
    </row>
    <row r="21" spans="1:19" ht="15.75" customHeight="1">
      <c r="A21" s="393">
        <v>2</v>
      </c>
      <c r="B21" s="567" t="s">
        <v>196</v>
      </c>
      <c r="C21" s="567"/>
      <c r="D21" s="401">
        <v>0</v>
      </c>
      <c r="E21" s="401">
        <v>0</v>
      </c>
      <c r="F21" s="401">
        <v>0</v>
      </c>
      <c r="G21" s="401">
        <v>0</v>
      </c>
      <c r="H21" s="401">
        <v>0</v>
      </c>
      <c r="I21" s="401">
        <v>0</v>
      </c>
      <c r="J21" s="401">
        <v>0</v>
      </c>
      <c r="K21" s="372">
        <v>0</v>
      </c>
      <c r="L21" s="397"/>
      <c r="M21" s="395"/>
      <c r="N21" s="373"/>
      <c r="O21" s="373"/>
      <c r="P21" s="332">
        <f aca="true" t="shared" si="9" ref="P21:P33">SUM(D21:K21)</f>
        <v>0</v>
      </c>
      <c r="Q21" s="333">
        <f aca="true" t="shared" si="10" ref="Q21:Q33">D21*$D$12+E21*$E$12+F21*$F$12+G21*$G$12+H21*$H$12+I21*$I$12+J21*$J$12</f>
        <v>0</v>
      </c>
      <c r="S21" s="2"/>
    </row>
    <row r="22" spans="1:19" ht="15.75" customHeight="1" thickBot="1">
      <c r="A22" s="392"/>
      <c r="B22" s="557" t="s">
        <v>93</v>
      </c>
      <c r="C22" s="557"/>
      <c r="D22" s="404">
        <f aca="true" t="shared" si="11" ref="D22:K22">SUM(D21:D21)</f>
        <v>0</v>
      </c>
      <c r="E22" s="404">
        <f t="shared" si="11"/>
        <v>0</v>
      </c>
      <c r="F22" s="404">
        <f t="shared" si="11"/>
        <v>0</v>
      </c>
      <c r="G22" s="404">
        <f t="shared" si="11"/>
        <v>0</v>
      </c>
      <c r="H22" s="404">
        <f t="shared" si="11"/>
        <v>0</v>
      </c>
      <c r="I22" s="404">
        <f t="shared" si="11"/>
        <v>0</v>
      </c>
      <c r="J22" s="404">
        <f t="shared" si="11"/>
        <v>0</v>
      </c>
      <c r="K22" s="407">
        <f t="shared" si="11"/>
        <v>0</v>
      </c>
      <c r="L22" s="397">
        <f>SUM(D22:K22)</f>
        <v>0</v>
      </c>
      <c r="M22" s="395">
        <v>0</v>
      </c>
      <c r="N22" s="373">
        <v>0</v>
      </c>
      <c r="O22" s="373">
        <v>0</v>
      </c>
      <c r="P22" s="330">
        <f t="shared" si="9"/>
        <v>0</v>
      </c>
      <c r="Q22" s="331">
        <f t="shared" si="10"/>
        <v>0</v>
      </c>
      <c r="S22" s="2"/>
    </row>
    <row r="23" spans="1:19" ht="15.75" customHeight="1">
      <c r="A23" s="393">
        <v>3</v>
      </c>
      <c r="B23" s="567" t="s">
        <v>197</v>
      </c>
      <c r="C23" s="567"/>
      <c r="D23" s="401">
        <v>0</v>
      </c>
      <c r="E23" s="401">
        <v>0</v>
      </c>
      <c r="F23" s="401">
        <v>0</v>
      </c>
      <c r="G23" s="401">
        <v>0</v>
      </c>
      <c r="H23" s="401">
        <v>0</v>
      </c>
      <c r="I23" s="401">
        <v>0</v>
      </c>
      <c r="J23" s="401">
        <v>0</v>
      </c>
      <c r="K23" s="372">
        <v>0</v>
      </c>
      <c r="L23" s="397"/>
      <c r="M23" s="402"/>
      <c r="N23" s="403"/>
      <c r="O23" s="403"/>
      <c r="P23" s="332">
        <f t="shared" si="9"/>
        <v>0</v>
      </c>
      <c r="Q23" s="333">
        <f t="shared" si="10"/>
        <v>0</v>
      </c>
      <c r="S23" s="2"/>
    </row>
    <row r="24" spans="1:17" s="12" customFormat="1" ht="12.75" thickBot="1">
      <c r="A24" s="316"/>
      <c r="B24" s="557" t="s">
        <v>95</v>
      </c>
      <c r="C24" s="557"/>
      <c r="D24" s="312">
        <f aca="true" t="shared" si="12" ref="D24:K24">SUM(D23:D23)</f>
        <v>0</v>
      </c>
      <c r="E24" s="317">
        <f t="shared" si="12"/>
        <v>0</v>
      </c>
      <c r="F24" s="317">
        <f t="shared" si="12"/>
        <v>0</v>
      </c>
      <c r="G24" s="317">
        <f t="shared" si="12"/>
        <v>0</v>
      </c>
      <c r="H24" s="317">
        <f t="shared" si="12"/>
        <v>0</v>
      </c>
      <c r="I24" s="317">
        <f t="shared" si="12"/>
        <v>0</v>
      </c>
      <c r="J24" s="317">
        <f t="shared" si="12"/>
        <v>0</v>
      </c>
      <c r="K24" s="325">
        <f t="shared" si="12"/>
        <v>0</v>
      </c>
      <c r="L24" s="317">
        <f>SUM(D24:K24)</f>
        <v>0</v>
      </c>
      <c r="M24" s="324">
        <v>0</v>
      </c>
      <c r="N24" s="324">
        <v>0</v>
      </c>
      <c r="O24" s="324">
        <v>0</v>
      </c>
      <c r="P24" s="330">
        <f t="shared" si="9"/>
        <v>0</v>
      </c>
      <c r="Q24" s="331">
        <f t="shared" si="10"/>
        <v>0</v>
      </c>
    </row>
    <row r="25" spans="1:17" ht="12.75" customHeight="1" thickBot="1">
      <c r="A25" s="313">
        <v>4</v>
      </c>
      <c r="B25" s="556" t="s">
        <v>198</v>
      </c>
      <c r="C25" s="556"/>
      <c r="D25" s="314">
        <v>0</v>
      </c>
      <c r="E25" s="315">
        <v>0</v>
      </c>
      <c r="F25" s="315">
        <v>0</v>
      </c>
      <c r="G25" s="315">
        <v>0</v>
      </c>
      <c r="H25" s="315">
        <v>0</v>
      </c>
      <c r="I25" s="315">
        <v>0</v>
      </c>
      <c r="J25" s="315">
        <v>0</v>
      </c>
      <c r="K25" s="327">
        <v>0</v>
      </c>
      <c r="L25" s="396"/>
      <c r="M25" s="325"/>
      <c r="N25" s="325"/>
      <c r="O25" s="325"/>
      <c r="P25" s="332">
        <f t="shared" si="9"/>
        <v>0</v>
      </c>
      <c r="Q25" s="333">
        <f t="shared" si="10"/>
        <v>0</v>
      </c>
    </row>
    <row r="26" spans="1:17" ht="12.75" customHeight="1" thickBot="1">
      <c r="A26" s="392"/>
      <c r="B26" s="557" t="s">
        <v>98</v>
      </c>
      <c r="C26" s="557"/>
      <c r="D26" s="404">
        <f aca="true" t="shared" si="13" ref="D26:K26">SUM(D25:D25)</f>
        <v>0</v>
      </c>
      <c r="E26" s="404">
        <f t="shared" si="13"/>
        <v>0</v>
      </c>
      <c r="F26" s="404">
        <f t="shared" si="13"/>
        <v>0</v>
      </c>
      <c r="G26" s="404">
        <f t="shared" si="13"/>
        <v>0</v>
      </c>
      <c r="H26" s="404">
        <f t="shared" si="13"/>
        <v>0</v>
      </c>
      <c r="I26" s="404">
        <f t="shared" si="13"/>
        <v>0</v>
      </c>
      <c r="J26" s="404">
        <f t="shared" si="13"/>
        <v>0</v>
      </c>
      <c r="K26" s="405">
        <f t="shared" si="13"/>
        <v>0</v>
      </c>
      <c r="L26" s="400">
        <f>SUM(D26:K26)</f>
        <v>0</v>
      </c>
      <c r="M26" s="374">
        <v>0</v>
      </c>
      <c r="N26" s="374">
        <v>0</v>
      </c>
      <c r="O26" s="374">
        <v>0</v>
      </c>
      <c r="P26" s="330">
        <f t="shared" si="9"/>
        <v>0</v>
      </c>
      <c r="Q26" s="331">
        <f t="shared" si="10"/>
        <v>0</v>
      </c>
    </row>
    <row r="27" spans="1:17" ht="12.75" customHeight="1">
      <c r="A27" s="393">
        <v>5</v>
      </c>
      <c r="B27" s="567" t="s">
        <v>199</v>
      </c>
      <c r="C27" s="567"/>
      <c r="D27" s="337"/>
      <c r="E27" s="337"/>
      <c r="F27" s="337"/>
      <c r="G27" s="337"/>
      <c r="H27" s="337"/>
      <c r="I27" s="337"/>
      <c r="J27" s="337"/>
      <c r="K27" s="372"/>
      <c r="L27" s="397"/>
      <c r="M27" s="374"/>
      <c r="N27" s="374"/>
      <c r="O27" s="374"/>
      <c r="P27" s="370"/>
      <c r="Q27" s="371"/>
    </row>
    <row r="28" spans="1:17" ht="12.75" customHeight="1">
      <c r="A28" s="393">
        <v>5.1</v>
      </c>
      <c r="B28" s="567" t="s">
        <v>200</v>
      </c>
      <c r="C28" s="567"/>
      <c r="D28" s="401">
        <v>0</v>
      </c>
      <c r="E28" s="401">
        <v>0</v>
      </c>
      <c r="F28" s="401">
        <v>0</v>
      </c>
      <c r="G28" s="401">
        <v>0</v>
      </c>
      <c r="H28" s="401">
        <v>0</v>
      </c>
      <c r="I28" s="401">
        <v>0</v>
      </c>
      <c r="J28" s="401">
        <v>0</v>
      </c>
      <c r="K28" s="372">
        <v>0</v>
      </c>
      <c r="L28" s="397"/>
      <c r="M28" s="440"/>
      <c r="N28" s="440"/>
      <c r="O28" s="440"/>
      <c r="P28" s="332">
        <f>SUM(D28:K28)</f>
        <v>0</v>
      </c>
      <c r="Q28" s="333">
        <f>D28*$D$12+E28*$E$12+F28*$F$12+G28*$G$12+H28*$H$12+I28*$I$12+J28*$J$12</f>
        <v>0</v>
      </c>
    </row>
    <row r="29" spans="1:17" ht="12.75" customHeight="1" thickBot="1">
      <c r="A29" s="316"/>
      <c r="B29" s="557" t="s">
        <v>99</v>
      </c>
      <c r="C29" s="557"/>
      <c r="D29" s="312">
        <f>SUM(D28)</f>
        <v>0</v>
      </c>
      <c r="E29" s="317">
        <f aca="true" t="shared" si="14" ref="E29:Q29">SUM(E28)</f>
        <v>0</v>
      </c>
      <c r="F29" s="317">
        <f t="shared" si="14"/>
        <v>0</v>
      </c>
      <c r="G29" s="317">
        <f t="shared" si="14"/>
        <v>0</v>
      </c>
      <c r="H29" s="317">
        <f t="shared" si="14"/>
        <v>0</v>
      </c>
      <c r="I29" s="317">
        <f t="shared" si="14"/>
        <v>0</v>
      </c>
      <c r="J29" s="317">
        <f t="shared" si="14"/>
        <v>0</v>
      </c>
      <c r="K29" s="328">
        <f t="shared" si="14"/>
        <v>0</v>
      </c>
      <c r="L29" s="317">
        <f t="shared" si="14"/>
        <v>0</v>
      </c>
      <c r="M29" s="324">
        <f t="shared" si="14"/>
        <v>0</v>
      </c>
      <c r="N29" s="324">
        <f t="shared" si="14"/>
        <v>0</v>
      </c>
      <c r="O29" s="324">
        <f t="shared" si="14"/>
        <v>0</v>
      </c>
      <c r="P29" s="330">
        <f t="shared" si="14"/>
        <v>0</v>
      </c>
      <c r="Q29" s="331">
        <f t="shared" si="14"/>
        <v>0</v>
      </c>
    </row>
    <row r="30" spans="1:17" ht="12.75" customHeight="1" thickBot="1">
      <c r="A30" s="313">
        <v>6</v>
      </c>
      <c r="B30" s="556" t="s">
        <v>201</v>
      </c>
      <c r="C30" s="556"/>
      <c r="D30" s="319">
        <v>0</v>
      </c>
      <c r="E30" s="320">
        <v>0</v>
      </c>
      <c r="F30" s="320">
        <v>0</v>
      </c>
      <c r="G30" s="320">
        <v>0</v>
      </c>
      <c r="H30" s="320">
        <v>0</v>
      </c>
      <c r="I30" s="320">
        <v>0</v>
      </c>
      <c r="J30" s="320">
        <v>0</v>
      </c>
      <c r="K30" s="329">
        <v>0</v>
      </c>
      <c r="L30" s="396">
        <f>SUM(D30:K30)</f>
        <v>0</v>
      </c>
      <c r="M30" s="318">
        <f>SUM(M27)</f>
        <v>0</v>
      </c>
      <c r="N30" s="318">
        <f>SUM(N27)</f>
        <v>0</v>
      </c>
      <c r="O30" s="318">
        <f>SUM(O27)</f>
        <v>0</v>
      </c>
      <c r="P30" s="332">
        <f>SUM(D30:K30)</f>
        <v>0</v>
      </c>
      <c r="Q30" s="333">
        <f>D30*$D$12+E30*$E$12+F30*$F$12+G30*$G$12+H30*$H$12+I30*$I$12+J30*$J$12</f>
        <v>0</v>
      </c>
    </row>
    <row r="31" spans="1:17" ht="12.75" customHeight="1" thickBot="1">
      <c r="A31" s="321"/>
      <c r="B31" s="557" t="s">
        <v>101</v>
      </c>
      <c r="C31" s="557"/>
      <c r="D31" s="312">
        <f>D30</f>
        <v>0</v>
      </c>
      <c r="E31" s="317">
        <f aca="true" t="shared" si="15" ref="E31:K31">E30</f>
        <v>0</v>
      </c>
      <c r="F31" s="317">
        <f t="shared" si="15"/>
        <v>0</v>
      </c>
      <c r="G31" s="317">
        <f t="shared" si="15"/>
        <v>0</v>
      </c>
      <c r="H31" s="317">
        <f t="shared" si="15"/>
        <v>0</v>
      </c>
      <c r="I31" s="317">
        <f t="shared" si="15"/>
        <v>0</v>
      </c>
      <c r="J31" s="317">
        <f t="shared" si="15"/>
        <v>0</v>
      </c>
      <c r="K31" s="325">
        <f t="shared" si="15"/>
        <v>0</v>
      </c>
      <c r="L31" s="317">
        <f>SUM(D31:K31)</f>
        <v>0</v>
      </c>
      <c r="M31" s="326"/>
      <c r="N31" s="326"/>
      <c r="O31" s="326"/>
      <c r="P31" s="330">
        <f>SUM(D31:K31)</f>
        <v>0</v>
      </c>
      <c r="Q31" s="331">
        <f>D31*$D$12+E31*$E$12+F31*$F$12+G31*$G$12+H31*$H$12+I31*$I$12+J31*$J$12</f>
        <v>0</v>
      </c>
    </row>
    <row r="32" spans="1:17" ht="12.75" customHeight="1" thickBot="1">
      <c r="A32" s="313">
        <v>7</v>
      </c>
      <c r="B32" s="556" t="s">
        <v>202</v>
      </c>
      <c r="C32" s="556"/>
      <c r="D32" s="319">
        <v>0</v>
      </c>
      <c r="E32" s="320">
        <v>0</v>
      </c>
      <c r="F32" s="320">
        <v>0</v>
      </c>
      <c r="G32" s="320">
        <v>0</v>
      </c>
      <c r="H32" s="320">
        <v>0</v>
      </c>
      <c r="I32" s="320">
        <v>0</v>
      </c>
      <c r="J32" s="320">
        <v>0</v>
      </c>
      <c r="K32" s="329">
        <v>0</v>
      </c>
      <c r="L32" s="396">
        <f>SUM(D32:K32)</f>
        <v>0</v>
      </c>
      <c r="M32" s="318">
        <f>SUM(M29)</f>
        <v>0</v>
      </c>
      <c r="N32" s="318">
        <f>SUM(N29)</f>
        <v>0</v>
      </c>
      <c r="O32" s="318">
        <f>SUM(O29)</f>
        <v>0</v>
      </c>
      <c r="P32" s="332">
        <f t="shared" si="9"/>
        <v>0</v>
      </c>
      <c r="Q32" s="333">
        <f t="shared" si="10"/>
        <v>0</v>
      </c>
    </row>
    <row r="33" spans="1:17" ht="12.75" thickBot="1">
      <c r="A33" s="321"/>
      <c r="B33" s="557" t="s">
        <v>103</v>
      </c>
      <c r="C33" s="557"/>
      <c r="D33" s="312">
        <f aca="true" t="shared" si="16" ref="D33:K33">D32</f>
        <v>0</v>
      </c>
      <c r="E33" s="317">
        <f t="shared" si="16"/>
        <v>0</v>
      </c>
      <c r="F33" s="317">
        <f t="shared" si="16"/>
        <v>0</v>
      </c>
      <c r="G33" s="317">
        <f t="shared" si="16"/>
        <v>0</v>
      </c>
      <c r="H33" s="317">
        <f t="shared" si="16"/>
        <v>0</v>
      </c>
      <c r="I33" s="317">
        <f t="shared" si="16"/>
        <v>0</v>
      </c>
      <c r="J33" s="317">
        <f t="shared" si="16"/>
        <v>0</v>
      </c>
      <c r="K33" s="325">
        <f t="shared" si="16"/>
        <v>0</v>
      </c>
      <c r="L33" s="317">
        <f>SUM(D33:K33)</f>
        <v>0</v>
      </c>
      <c r="M33" s="326"/>
      <c r="N33" s="326"/>
      <c r="O33" s="326"/>
      <c r="P33" s="330">
        <f t="shared" si="9"/>
        <v>0</v>
      </c>
      <c r="Q33" s="331">
        <f t="shared" si="10"/>
        <v>0</v>
      </c>
    </row>
    <row r="34" spans="1:17" ht="13.5" customHeight="1" thickBot="1">
      <c r="A34" s="564" t="s">
        <v>191</v>
      </c>
      <c r="B34" s="565"/>
      <c r="C34" s="566"/>
      <c r="D34" s="385">
        <f>D24+D29+D33+D20+D22+D26+D31</f>
        <v>0</v>
      </c>
      <c r="E34" s="385">
        <f aca="true" t="shared" si="17" ref="E34:P34">E24+E29+E33+E20+E22+E26+E31</f>
        <v>0</v>
      </c>
      <c r="F34" s="385">
        <f t="shared" si="17"/>
        <v>0</v>
      </c>
      <c r="G34" s="385">
        <f t="shared" si="17"/>
        <v>0</v>
      </c>
      <c r="H34" s="385">
        <f t="shared" si="17"/>
        <v>0</v>
      </c>
      <c r="I34" s="385">
        <f t="shared" si="17"/>
        <v>0</v>
      </c>
      <c r="J34" s="386">
        <f t="shared" si="17"/>
        <v>0</v>
      </c>
      <c r="K34" s="406">
        <f t="shared" si="17"/>
        <v>0</v>
      </c>
      <c r="L34" s="383">
        <f t="shared" si="17"/>
        <v>0</v>
      </c>
      <c r="M34" s="334">
        <f t="shared" si="17"/>
        <v>0</v>
      </c>
      <c r="N34" s="334">
        <f t="shared" si="17"/>
        <v>0</v>
      </c>
      <c r="O34" s="334">
        <f t="shared" si="17"/>
        <v>0</v>
      </c>
      <c r="P34" s="387">
        <f t="shared" si="17"/>
        <v>0</v>
      </c>
      <c r="Q34" s="384"/>
    </row>
    <row r="35" spans="1:17" ht="15.75" customHeight="1" thickBot="1">
      <c r="A35" s="558"/>
      <c r="B35" s="559"/>
      <c r="C35" s="559"/>
      <c r="D35" s="5"/>
      <c r="E35" s="5"/>
      <c r="F35" s="5"/>
      <c r="G35" s="5"/>
      <c r="H35" s="5"/>
      <c r="I35" s="560" t="s">
        <v>184</v>
      </c>
      <c r="J35" s="550"/>
      <c r="K35" s="550"/>
      <c r="L35" s="550"/>
      <c r="M35" s="550"/>
      <c r="N35" s="550"/>
      <c r="O35" s="550"/>
      <c r="P35" s="550"/>
      <c r="Q35" s="335">
        <f>Q24+Q29+Q33+Q20+Q22+Q26+Q31</f>
        <v>0</v>
      </c>
    </row>
    <row r="36" spans="1:17" ht="15.75" customHeight="1" thickBot="1">
      <c r="A36" s="69"/>
      <c r="B36" s="69"/>
      <c r="C36" s="69"/>
      <c r="D36" s="5"/>
      <c r="E36" s="5"/>
      <c r="F36" s="5"/>
      <c r="G36" s="5"/>
      <c r="H36" s="5"/>
      <c r="I36" s="435"/>
      <c r="J36" s="435"/>
      <c r="K36" s="435"/>
      <c r="L36" s="435"/>
      <c r="M36" s="435"/>
      <c r="N36" s="435"/>
      <c r="O36" s="435"/>
      <c r="P36" s="384"/>
      <c r="Q36" s="384"/>
    </row>
    <row r="37" spans="1:17" ht="15.75" customHeight="1" thickBot="1">
      <c r="A37" s="441">
        <v>5.2</v>
      </c>
      <c r="B37" s="582" t="s">
        <v>203</v>
      </c>
      <c r="C37" s="582"/>
      <c r="D37" s="319">
        <v>0</v>
      </c>
      <c r="E37" s="320">
        <v>0</v>
      </c>
      <c r="F37" s="320">
        <v>0</v>
      </c>
      <c r="G37" s="320">
        <v>0</v>
      </c>
      <c r="H37" s="320">
        <v>0</v>
      </c>
      <c r="I37" s="320">
        <v>0</v>
      </c>
      <c r="J37" s="320">
        <v>0</v>
      </c>
      <c r="K37" s="329">
        <v>0</v>
      </c>
      <c r="L37" s="396">
        <f>SUM(D37:K37)</f>
        <v>0</v>
      </c>
      <c r="M37" s="318">
        <f>SUM(M33)</f>
        <v>0</v>
      </c>
      <c r="N37" s="318">
        <f>SUM(N33)</f>
        <v>0</v>
      </c>
      <c r="O37" s="318">
        <f>SUM(O33)</f>
        <v>0</v>
      </c>
      <c r="P37" s="449">
        <f>SUM(D37:K37)</f>
        <v>0</v>
      </c>
      <c r="Q37" s="450">
        <f>D37*$D$12+E37*$E$12+F37*$F$12+G37*$G$12+H37*$H$12+I37*$I$12+J37*$J$12</f>
        <v>0</v>
      </c>
    </row>
    <row r="38" spans="1:17" ht="15.75" customHeight="1" thickBot="1">
      <c r="A38" s="442"/>
      <c r="B38" s="583" t="s">
        <v>204</v>
      </c>
      <c r="C38" s="583"/>
      <c r="D38" s="443">
        <f aca="true" t="shared" si="18" ref="D38:K38">D37</f>
        <v>0</v>
      </c>
      <c r="E38" s="444">
        <f t="shared" si="18"/>
        <v>0</v>
      </c>
      <c r="F38" s="444">
        <f t="shared" si="18"/>
        <v>0</v>
      </c>
      <c r="G38" s="444">
        <f t="shared" si="18"/>
        <v>0</v>
      </c>
      <c r="H38" s="444">
        <f t="shared" si="18"/>
        <v>0</v>
      </c>
      <c r="I38" s="444">
        <f t="shared" si="18"/>
        <v>0</v>
      </c>
      <c r="J38" s="444">
        <f t="shared" si="18"/>
        <v>0</v>
      </c>
      <c r="K38" s="445">
        <f t="shared" si="18"/>
        <v>0</v>
      </c>
      <c r="L38" s="444">
        <f>SUM(D38:K38)</f>
        <v>0</v>
      </c>
      <c r="M38" s="446"/>
      <c r="N38" s="446"/>
      <c r="O38" s="446"/>
      <c r="P38" s="447">
        <f>SUM(D38:K38)</f>
        <v>0</v>
      </c>
      <c r="Q38" s="448">
        <f>D38*$D$12+E38*$E$12+F38*$F$12+G38*$G$12+H38*$H$12+I38*$I$12+J38*$J$12</f>
        <v>0</v>
      </c>
    </row>
    <row r="39" spans="1:17" ht="18.75">
      <c r="A39" s="561" t="s">
        <v>69</v>
      </c>
      <c r="B39" s="561"/>
      <c r="C39" s="561"/>
      <c r="D39" s="561"/>
      <c r="E39" s="561"/>
      <c r="F39" s="561"/>
      <c r="G39" s="4"/>
      <c r="H39" s="4"/>
      <c r="I39" s="4"/>
      <c r="J39" s="4"/>
      <c r="K39" s="4"/>
      <c r="L39" s="4"/>
      <c r="M39" s="4"/>
      <c r="N39" s="4"/>
      <c r="O39" s="4"/>
      <c r="P39" s="562"/>
      <c r="Q39" s="563"/>
    </row>
    <row r="40" spans="1:17" ht="18">
      <c r="A40" s="6"/>
      <c r="B40" s="27"/>
      <c r="C40" s="4"/>
      <c r="D40" s="7"/>
      <c r="E40" s="554" t="str">
        <f>E2</f>
        <v>ACME CONSULTING</v>
      </c>
      <c r="F40" s="554"/>
      <c r="G40" s="554"/>
      <c r="H40" s="554"/>
      <c r="I40" s="554"/>
      <c r="J40" s="554"/>
      <c r="K40" s="71"/>
      <c r="L40" s="71"/>
      <c r="M40" s="71"/>
      <c r="N40" s="71"/>
      <c r="O40" s="71"/>
      <c r="P40" s="114"/>
      <c r="Q40" s="138"/>
    </row>
    <row r="41" spans="1:17" ht="15">
      <c r="A41" s="6"/>
      <c r="B41" s="27"/>
      <c r="C41" s="4"/>
      <c r="D41" s="7"/>
      <c r="E41" s="555" t="str">
        <f>E3</f>
        <v>Primary Consultant</v>
      </c>
      <c r="F41" s="555"/>
      <c r="G41" s="555"/>
      <c r="H41" s="555"/>
      <c r="I41" s="555"/>
      <c r="J41" s="555"/>
      <c r="K41" s="71"/>
      <c r="L41" s="71"/>
      <c r="M41" s="71"/>
      <c r="N41" s="71"/>
      <c r="O41" s="71"/>
      <c r="P41" s="114"/>
      <c r="Q41" s="139"/>
    </row>
    <row r="42" spans="1:17" ht="9" customHeight="1">
      <c r="A42" s="6"/>
      <c r="B42" s="52"/>
      <c r="C42" s="4"/>
      <c r="D42" s="5"/>
      <c r="E42" s="5"/>
      <c r="F42" s="5"/>
      <c r="G42" s="5"/>
      <c r="H42" s="5"/>
      <c r="I42" s="5"/>
      <c r="J42" s="5"/>
      <c r="K42" s="5"/>
      <c r="L42" s="5"/>
      <c r="M42" s="5"/>
      <c r="N42" s="5"/>
      <c r="O42" s="5"/>
      <c r="P42" s="114"/>
      <c r="Q42" s="140"/>
    </row>
    <row r="43" spans="1:17" ht="14.25">
      <c r="A43" s="6"/>
      <c r="B43" s="53"/>
      <c r="C43" s="11"/>
      <c r="D43" s="9"/>
      <c r="E43" s="9" t="s">
        <v>42</v>
      </c>
      <c r="F43" s="9"/>
      <c r="G43" s="9"/>
      <c r="H43" s="9"/>
      <c r="I43" s="9"/>
      <c r="J43" s="5"/>
      <c r="K43" s="5"/>
      <c r="L43" s="5"/>
      <c r="M43" s="5"/>
      <c r="N43" s="5"/>
      <c r="O43" s="5"/>
      <c r="P43" s="114"/>
      <c r="Q43" s="141"/>
    </row>
    <row r="44" spans="1:17" ht="14.25">
      <c r="A44" s="6"/>
      <c r="B44" s="53"/>
      <c r="C44" s="11"/>
      <c r="D44" s="9"/>
      <c r="E44" s="9" t="s">
        <v>43</v>
      </c>
      <c r="F44" s="9"/>
      <c r="G44" s="9"/>
      <c r="H44" s="9"/>
      <c r="I44" s="9"/>
      <c r="J44" s="5"/>
      <c r="K44" s="5"/>
      <c r="L44" s="5"/>
      <c r="M44" s="5"/>
      <c r="N44" s="5"/>
      <c r="O44" s="5"/>
      <c r="P44" s="114"/>
      <c r="Q44" s="141"/>
    </row>
    <row r="45" spans="1:17" ht="24.75" customHeight="1" thickBot="1">
      <c r="A45" s="17" t="s">
        <v>12</v>
      </c>
      <c r="B45" s="19"/>
      <c r="C45" s="20"/>
      <c r="D45" s="20" t="s">
        <v>13</v>
      </c>
      <c r="E45" s="19"/>
      <c r="F45" s="19"/>
      <c r="G45" s="19"/>
      <c r="H45" s="21" t="s">
        <v>14</v>
      </c>
      <c r="I45" s="21" t="s">
        <v>15</v>
      </c>
      <c r="J45" s="21" t="s">
        <v>16</v>
      </c>
      <c r="K45" s="77"/>
      <c r="L45" s="77"/>
      <c r="M45" s="77"/>
      <c r="N45" s="77"/>
      <c r="O45" s="77"/>
      <c r="P45" s="143"/>
      <c r="Q45" s="141"/>
    </row>
    <row r="46" spans="1:17" ht="13.5" customHeight="1">
      <c r="A46" s="6"/>
      <c r="B46" s="78" t="s">
        <v>39</v>
      </c>
      <c r="C46" s="518" t="s">
        <v>126</v>
      </c>
      <c r="D46" s="519"/>
      <c r="E46" s="519"/>
      <c r="F46" s="519"/>
      <c r="G46" s="519"/>
      <c r="H46" s="79">
        <v>0</v>
      </c>
      <c r="I46" s="231">
        <v>0.485</v>
      </c>
      <c r="J46" s="185">
        <f>+H46*I46</f>
        <v>0</v>
      </c>
      <c r="K46" s="77"/>
      <c r="L46" s="77"/>
      <c r="M46" s="77"/>
      <c r="N46" s="77"/>
      <c r="O46" s="77"/>
      <c r="P46" s="144"/>
      <c r="Q46" s="141"/>
    </row>
    <row r="47" spans="1:17" ht="13.5" customHeight="1">
      <c r="A47" s="6"/>
      <c r="B47" s="80" t="s">
        <v>29</v>
      </c>
      <c r="C47" s="511" t="s">
        <v>115</v>
      </c>
      <c r="D47" s="508"/>
      <c r="E47" s="508"/>
      <c r="F47" s="508"/>
      <c r="G47" s="508"/>
      <c r="H47" s="28"/>
      <c r="I47" s="182"/>
      <c r="J47" s="186"/>
      <c r="K47" s="77"/>
      <c r="L47" s="77"/>
      <c r="M47" s="77"/>
      <c r="N47" s="77"/>
      <c r="O47" s="77"/>
      <c r="P47" s="145"/>
      <c r="Q47" s="141"/>
    </row>
    <row r="48" spans="1:17" ht="13.5" customHeight="1">
      <c r="A48" s="6"/>
      <c r="B48" s="80" t="s">
        <v>11</v>
      </c>
      <c r="C48" s="511" t="s">
        <v>166</v>
      </c>
      <c r="D48" s="508"/>
      <c r="E48" s="508"/>
      <c r="F48" s="508"/>
      <c r="G48" s="508"/>
      <c r="H48" s="25">
        <v>0</v>
      </c>
      <c r="I48" s="183">
        <v>350</v>
      </c>
      <c r="J48" s="186">
        <f>I48*H48</f>
        <v>0</v>
      </c>
      <c r="K48" s="77"/>
      <c r="L48" s="77"/>
      <c r="M48" s="77"/>
      <c r="N48" s="77"/>
      <c r="O48" s="77"/>
      <c r="P48" s="146"/>
      <c r="Q48" s="147"/>
    </row>
    <row r="49" spans="1:17" ht="13.5" customHeight="1">
      <c r="A49" s="6"/>
      <c r="B49" s="80" t="s">
        <v>37</v>
      </c>
      <c r="C49" s="512" t="s">
        <v>144</v>
      </c>
      <c r="D49" s="513"/>
      <c r="E49" s="513"/>
      <c r="F49" s="513"/>
      <c r="G49" s="513"/>
      <c r="H49" s="25">
        <v>0</v>
      </c>
      <c r="I49" s="183">
        <v>20</v>
      </c>
      <c r="J49" s="186">
        <f>+H49*I49</f>
        <v>0</v>
      </c>
      <c r="K49" s="77"/>
      <c r="L49" s="77"/>
      <c r="M49" s="77"/>
      <c r="N49" s="77"/>
      <c r="O49" s="77"/>
      <c r="P49" s="146"/>
      <c r="Q49" s="147"/>
    </row>
    <row r="50" spans="1:17" ht="13.5" customHeight="1">
      <c r="A50" s="6"/>
      <c r="B50" s="80" t="s">
        <v>38</v>
      </c>
      <c r="C50" s="514" t="s">
        <v>115</v>
      </c>
      <c r="D50" s="515"/>
      <c r="E50" s="515"/>
      <c r="F50" s="515"/>
      <c r="G50" s="516"/>
      <c r="H50" s="25"/>
      <c r="I50" s="183"/>
      <c r="J50" s="338">
        <f>I80</f>
        <v>0</v>
      </c>
      <c r="K50" s="77"/>
      <c r="L50" s="77"/>
      <c r="M50" s="77"/>
      <c r="N50" s="77"/>
      <c r="O50" s="77"/>
      <c r="P50" s="146"/>
      <c r="Q50" s="147"/>
    </row>
    <row r="51" spans="1:17" ht="13.5" customHeight="1">
      <c r="A51" s="6"/>
      <c r="B51" s="80" t="s">
        <v>17</v>
      </c>
      <c r="C51" s="507"/>
      <c r="D51" s="508"/>
      <c r="E51" s="508"/>
      <c r="F51" s="508"/>
      <c r="G51" s="508"/>
      <c r="H51" s="25"/>
      <c r="I51" s="183"/>
      <c r="J51" s="186"/>
      <c r="K51" s="77"/>
      <c r="L51" s="77"/>
      <c r="M51" s="77"/>
      <c r="N51" s="77"/>
      <c r="O51" s="77"/>
      <c r="P51" s="146"/>
      <c r="Q51" s="147"/>
    </row>
    <row r="52" spans="1:17" ht="13.5" customHeight="1">
      <c r="A52" s="6"/>
      <c r="B52" s="80" t="s">
        <v>17</v>
      </c>
      <c r="C52" s="507"/>
      <c r="D52" s="508"/>
      <c r="E52" s="508"/>
      <c r="F52" s="508"/>
      <c r="G52" s="508"/>
      <c r="H52" s="25"/>
      <c r="I52" s="183"/>
      <c r="J52" s="186"/>
      <c r="K52" s="77"/>
      <c r="L52" s="77"/>
      <c r="M52" s="77"/>
      <c r="N52" s="77"/>
      <c r="O52" s="77"/>
      <c r="P52" s="146"/>
      <c r="Q52" s="147"/>
    </row>
    <row r="53" spans="1:17" ht="13.5" customHeight="1" thickBot="1">
      <c r="A53" s="6"/>
      <c r="B53" s="81" t="s">
        <v>17</v>
      </c>
      <c r="C53" s="509"/>
      <c r="D53" s="510"/>
      <c r="E53" s="510"/>
      <c r="F53" s="510"/>
      <c r="G53" s="510"/>
      <c r="H53" s="82"/>
      <c r="I53" s="184"/>
      <c r="J53" s="199"/>
      <c r="K53" s="77"/>
      <c r="L53" s="77"/>
      <c r="M53" s="77"/>
      <c r="N53" s="77"/>
      <c r="O53" s="77"/>
      <c r="P53" s="146"/>
      <c r="Q53" s="147"/>
    </row>
    <row r="54" spans="1:17" ht="13.5" customHeight="1">
      <c r="A54" s="175"/>
      <c r="B54" s="176"/>
      <c r="C54" s="176"/>
      <c r="D54" s="176"/>
      <c r="E54" s="176"/>
      <c r="F54" s="113"/>
      <c r="G54" s="113"/>
      <c r="H54" s="114"/>
      <c r="I54" s="137" t="s">
        <v>160</v>
      </c>
      <c r="J54" s="85">
        <f>SUM(J46:J53)</f>
        <v>0</v>
      </c>
      <c r="K54" s="85"/>
      <c r="L54" s="85"/>
      <c r="M54" s="85"/>
      <c r="N54" s="85"/>
      <c r="O54" s="85"/>
      <c r="P54" s="114"/>
      <c r="Q54" s="147"/>
    </row>
    <row r="55" spans="1:17" ht="14.25" customHeight="1">
      <c r="A55" s="175"/>
      <c r="B55" s="177" t="s">
        <v>44</v>
      </c>
      <c r="C55" s="178"/>
      <c r="D55" s="178"/>
      <c r="E55" s="148" t="s">
        <v>174</v>
      </c>
      <c r="F55" s="148"/>
      <c r="G55" s="148"/>
      <c r="H55" s="148"/>
      <c r="I55" s="179" t="s">
        <v>41</v>
      </c>
      <c r="J55" s="5"/>
      <c r="K55" s="5"/>
      <c r="L55" s="5"/>
      <c r="M55" s="5"/>
      <c r="N55" s="5"/>
      <c r="O55" s="5"/>
      <c r="P55" s="114"/>
      <c r="Q55" s="147"/>
    </row>
    <row r="56" spans="1:17" ht="20.25" customHeight="1">
      <c r="A56" s="29"/>
      <c r="B56" s="89" t="s">
        <v>127</v>
      </c>
      <c r="C56" s="503" t="s">
        <v>87</v>
      </c>
      <c r="D56" s="550"/>
      <c r="E56" s="550"/>
      <c r="F56" s="550"/>
      <c r="G56" s="550"/>
      <c r="H56" s="66"/>
      <c r="I56" s="86">
        <v>700</v>
      </c>
      <c r="J56" s="5"/>
      <c r="K56" s="5"/>
      <c r="L56" s="5"/>
      <c r="M56" s="5"/>
      <c r="N56" s="5"/>
      <c r="O56" s="5"/>
      <c r="P56" s="148"/>
      <c r="Q56" s="147"/>
    </row>
    <row r="57" spans="1:17" ht="12.75">
      <c r="A57" s="29"/>
      <c r="B57" s="89" t="s">
        <v>128</v>
      </c>
      <c r="C57" s="503"/>
      <c r="D57" s="550"/>
      <c r="E57" s="550"/>
      <c r="F57" s="550"/>
      <c r="G57" s="550"/>
      <c r="H57" s="70"/>
      <c r="I57" s="86">
        <v>0</v>
      </c>
      <c r="J57" s="5"/>
      <c r="K57" s="5"/>
      <c r="L57" s="5"/>
      <c r="M57" s="5"/>
      <c r="N57" s="5"/>
      <c r="O57" s="5"/>
      <c r="P57" s="148"/>
      <c r="Q57" s="147"/>
    </row>
    <row r="58" spans="1:17" ht="12.75">
      <c r="A58" s="29"/>
      <c r="B58" s="89" t="s">
        <v>129</v>
      </c>
      <c r="C58" s="503"/>
      <c r="D58" s="550"/>
      <c r="E58" s="550"/>
      <c r="F58" s="550"/>
      <c r="G58" s="550"/>
      <c r="H58" s="70"/>
      <c r="I58" s="86">
        <v>0</v>
      </c>
      <c r="J58" s="5"/>
      <c r="K58" s="5"/>
      <c r="L58" s="5"/>
      <c r="M58" s="5"/>
      <c r="N58" s="5"/>
      <c r="O58" s="5"/>
      <c r="P58" s="148"/>
      <c r="Q58" s="147"/>
    </row>
    <row r="59" spans="1:17" ht="12.75">
      <c r="A59" s="29"/>
      <c r="B59" s="89" t="s">
        <v>130</v>
      </c>
      <c r="C59" s="503"/>
      <c r="D59" s="550"/>
      <c r="E59" s="550"/>
      <c r="F59" s="550"/>
      <c r="G59" s="550"/>
      <c r="H59" s="70"/>
      <c r="I59" s="86">
        <v>0</v>
      </c>
      <c r="J59" s="5"/>
      <c r="K59" s="5"/>
      <c r="L59" s="5"/>
      <c r="M59" s="5"/>
      <c r="N59" s="5"/>
      <c r="O59" s="5"/>
      <c r="P59" s="148"/>
      <c r="Q59" s="147"/>
    </row>
    <row r="60" spans="1:17" ht="12.75">
      <c r="A60" s="29"/>
      <c r="B60" s="89" t="s">
        <v>131</v>
      </c>
      <c r="C60" s="503"/>
      <c r="D60" s="550"/>
      <c r="E60" s="550"/>
      <c r="F60" s="550"/>
      <c r="G60" s="550"/>
      <c r="H60" s="70"/>
      <c r="I60" s="86">
        <v>0</v>
      </c>
      <c r="J60" s="5"/>
      <c r="K60" s="5"/>
      <c r="L60" s="5"/>
      <c r="M60" s="5"/>
      <c r="N60" s="5"/>
      <c r="O60" s="5"/>
      <c r="P60" s="148"/>
      <c r="Q60" s="147"/>
    </row>
    <row r="61" spans="1:17" ht="12.75">
      <c r="A61" s="29"/>
      <c r="B61" s="89" t="s">
        <v>132</v>
      </c>
      <c r="C61" s="503"/>
      <c r="D61" s="550"/>
      <c r="E61" s="550"/>
      <c r="F61" s="550"/>
      <c r="G61" s="550"/>
      <c r="H61" s="36"/>
      <c r="I61" s="87">
        <v>0</v>
      </c>
      <c r="J61" s="5"/>
      <c r="K61" s="5"/>
      <c r="L61" s="5"/>
      <c r="M61" s="5"/>
      <c r="N61" s="5"/>
      <c r="O61" s="5"/>
      <c r="P61" s="148"/>
      <c r="Q61" s="141"/>
    </row>
    <row r="62" spans="1:17" ht="12.75">
      <c r="A62" s="29"/>
      <c r="B62" s="89" t="s">
        <v>133</v>
      </c>
      <c r="C62" s="503"/>
      <c r="D62" s="550"/>
      <c r="E62" s="550"/>
      <c r="F62" s="550"/>
      <c r="G62" s="550"/>
      <c r="H62" s="36"/>
      <c r="I62" s="87">
        <v>0</v>
      </c>
      <c r="J62" s="5"/>
      <c r="K62" s="5"/>
      <c r="L62" s="5"/>
      <c r="M62" s="5"/>
      <c r="N62" s="5"/>
      <c r="O62" s="5"/>
      <c r="P62" s="148"/>
      <c r="Q62" s="141"/>
    </row>
    <row r="63" spans="1:17" ht="12.75">
      <c r="A63" s="29"/>
      <c r="B63" s="89" t="s">
        <v>134</v>
      </c>
      <c r="C63" s="503"/>
      <c r="D63" s="550"/>
      <c r="E63" s="550"/>
      <c r="F63" s="550"/>
      <c r="G63" s="550"/>
      <c r="H63" s="36"/>
      <c r="I63" s="87">
        <v>0</v>
      </c>
      <c r="J63" s="5"/>
      <c r="K63" s="5"/>
      <c r="L63" s="5"/>
      <c r="M63" s="5"/>
      <c r="N63" s="5"/>
      <c r="O63" s="5"/>
      <c r="P63" s="148"/>
      <c r="Q63" s="141"/>
    </row>
    <row r="64" spans="1:17" ht="12.75">
      <c r="A64" s="29"/>
      <c r="B64" s="89" t="s">
        <v>135</v>
      </c>
      <c r="C64" s="503"/>
      <c r="D64" s="550"/>
      <c r="E64" s="550"/>
      <c r="F64" s="550"/>
      <c r="G64" s="550"/>
      <c r="H64" s="36"/>
      <c r="I64" s="87">
        <v>0</v>
      </c>
      <c r="J64" s="5"/>
      <c r="K64" s="5"/>
      <c r="L64" s="5"/>
      <c r="M64" s="5"/>
      <c r="N64" s="5"/>
      <c r="O64" s="5"/>
      <c r="P64" s="148"/>
      <c r="Q64" s="141"/>
    </row>
    <row r="65" spans="1:17" ht="12.75">
      <c r="A65" s="29"/>
      <c r="B65" s="89" t="s">
        <v>136</v>
      </c>
      <c r="C65" s="503"/>
      <c r="D65" s="550"/>
      <c r="E65" s="550"/>
      <c r="F65" s="550"/>
      <c r="G65" s="550"/>
      <c r="H65" s="36"/>
      <c r="I65" s="87">
        <v>0</v>
      </c>
      <c r="J65" s="5"/>
      <c r="K65" s="5"/>
      <c r="L65" s="5"/>
      <c r="M65" s="5"/>
      <c r="N65" s="5"/>
      <c r="O65" s="5"/>
      <c r="P65" s="148"/>
      <c r="Q65" s="141"/>
    </row>
    <row r="66" spans="1:17" ht="12.75">
      <c r="A66" s="29"/>
      <c r="B66" s="89" t="s">
        <v>137</v>
      </c>
      <c r="C66" s="503"/>
      <c r="D66" s="550"/>
      <c r="E66" s="550"/>
      <c r="F66" s="550"/>
      <c r="G66" s="550"/>
      <c r="H66" s="36"/>
      <c r="I66" s="87">
        <v>0</v>
      </c>
      <c r="J66" s="5"/>
      <c r="K66" s="5"/>
      <c r="L66" s="5"/>
      <c r="M66" s="5"/>
      <c r="N66" s="5"/>
      <c r="O66" s="5"/>
      <c r="P66" s="148"/>
      <c r="Q66" s="147"/>
    </row>
    <row r="67" spans="1:17" ht="12.75">
      <c r="A67" s="29"/>
      <c r="B67" s="89" t="s">
        <v>138</v>
      </c>
      <c r="C67" s="503"/>
      <c r="D67" s="550"/>
      <c r="E67" s="550"/>
      <c r="F67" s="550"/>
      <c r="G67" s="550"/>
      <c r="H67" s="36"/>
      <c r="I67" s="87">
        <v>0</v>
      </c>
      <c r="J67" s="5"/>
      <c r="K67" s="5"/>
      <c r="L67" s="5"/>
      <c r="M67" s="5"/>
      <c r="N67" s="5"/>
      <c r="O67" s="5"/>
      <c r="P67" s="148"/>
      <c r="Q67" s="147"/>
    </row>
    <row r="68" spans="1:17" ht="12.75">
      <c r="A68" s="29"/>
      <c r="B68" s="89" t="s">
        <v>139</v>
      </c>
      <c r="C68" s="503"/>
      <c r="D68" s="550"/>
      <c r="E68" s="550"/>
      <c r="F68" s="550"/>
      <c r="G68" s="550"/>
      <c r="H68" s="36"/>
      <c r="I68" s="87">
        <v>0</v>
      </c>
      <c r="J68" s="5"/>
      <c r="K68" s="5"/>
      <c r="L68" s="5"/>
      <c r="M68" s="5"/>
      <c r="N68" s="5"/>
      <c r="O68" s="5"/>
      <c r="P68" s="148"/>
      <c r="Q68" s="147"/>
    </row>
    <row r="69" spans="1:17" ht="12.75">
      <c r="A69" s="29"/>
      <c r="B69" s="89" t="s">
        <v>140</v>
      </c>
      <c r="C69" s="503"/>
      <c r="D69" s="550"/>
      <c r="E69" s="550"/>
      <c r="F69" s="550"/>
      <c r="G69" s="550"/>
      <c r="H69" s="36"/>
      <c r="I69" s="87">
        <v>0</v>
      </c>
      <c r="J69" s="5"/>
      <c r="K69" s="5"/>
      <c r="L69" s="5"/>
      <c r="M69" s="5"/>
      <c r="N69" s="5"/>
      <c r="O69" s="5"/>
      <c r="P69" s="148"/>
      <c r="Q69" s="147"/>
    </row>
    <row r="70" spans="1:17" ht="12.75">
      <c r="A70" s="29"/>
      <c r="B70" s="89" t="s">
        <v>141</v>
      </c>
      <c r="C70" s="503"/>
      <c r="D70" s="550"/>
      <c r="E70" s="550"/>
      <c r="F70" s="550"/>
      <c r="G70" s="550"/>
      <c r="H70" s="36"/>
      <c r="I70" s="87">
        <v>0</v>
      </c>
      <c r="J70" s="5"/>
      <c r="K70" s="5"/>
      <c r="L70" s="5"/>
      <c r="M70" s="5"/>
      <c r="N70" s="5"/>
      <c r="O70" s="5"/>
      <c r="P70" s="148"/>
      <c r="Q70" s="147"/>
    </row>
    <row r="71" spans="1:17" ht="12.75">
      <c r="A71" s="29"/>
      <c r="B71" s="89" t="s">
        <v>142</v>
      </c>
      <c r="C71" s="503"/>
      <c r="D71" s="550"/>
      <c r="E71" s="550"/>
      <c r="F71" s="550"/>
      <c r="G71" s="550"/>
      <c r="H71" s="36"/>
      <c r="I71" s="87">
        <v>0</v>
      </c>
      <c r="J71" s="5"/>
      <c r="K71" s="5"/>
      <c r="L71" s="5"/>
      <c r="M71" s="5"/>
      <c r="N71" s="5"/>
      <c r="O71" s="5"/>
      <c r="P71" s="148"/>
      <c r="Q71" s="147"/>
    </row>
    <row r="72" spans="1:17" ht="12.75" customHeight="1">
      <c r="A72" s="29"/>
      <c r="B72" s="89" t="s">
        <v>143</v>
      </c>
      <c r="C72" s="503"/>
      <c r="D72" s="550"/>
      <c r="E72" s="550"/>
      <c r="F72" s="550"/>
      <c r="G72" s="550"/>
      <c r="H72" s="36"/>
      <c r="I72" s="87">
        <v>0</v>
      </c>
      <c r="J72" s="5"/>
      <c r="K72" s="5"/>
      <c r="L72" s="5"/>
      <c r="M72" s="5"/>
      <c r="N72" s="5"/>
      <c r="O72" s="5"/>
      <c r="P72" s="148"/>
      <c r="Q72" s="147"/>
    </row>
    <row r="73" spans="1:17" s="24" customFormat="1" ht="22.5" customHeight="1" thickBot="1">
      <c r="A73" s="362"/>
      <c r="B73" s="363"/>
      <c r="C73" s="363"/>
      <c r="D73" s="363"/>
      <c r="E73" s="364"/>
      <c r="F73" s="365"/>
      <c r="G73" s="551" t="s">
        <v>40</v>
      </c>
      <c r="H73" s="551"/>
      <c r="I73" s="366">
        <f>SUM(I56:I72)</f>
        <v>700</v>
      </c>
      <c r="J73" s="364"/>
      <c r="K73" s="364"/>
      <c r="L73" s="364"/>
      <c r="M73" s="364"/>
      <c r="N73" s="364"/>
      <c r="O73" s="364"/>
      <c r="P73" s="367"/>
      <c r="Q73" s="368"/>
    </row>
    <row r="74" spans="1:17" s="24" customFormat="1" ht="22.5" customHeight="1" thickTop="1">
      <c r="A74" s="7"/>
      <c r="B74" s="53"/>
      <c r="C74" s="11"/>
      <c r="D74" s="11"/>
      <c r="E74" s="11"/>
      <c r="F74" s="11"/>
      <c r="G74" s="7"/>
      <c r="H74" s="9"/>
      <c r="I74" s="9"/>
      <c r="J74" s="9"/>
      <c r="K74" s="9"/>
      <c r="L74" s="9"/>
      <c r="M74" s="9"/>
      <c r="N74" s="9"/>
      <c r="O74" s="9"/>
      <c r="P74" s="151" t="s">
        <v>80</v>
      </c>
      <c r="Q74" s="152">
        <f>+Q35</f>
        <v>0</v>
      </c>
    </row>
    <row r="75" spans="1:17" s="24" customFormat="1" ht="22.5" customHeight="1">
      <c r="A75" s="7"/>
      <c r="B75" s="53"/>
      <c r="C75" s="11"/>
      <c r="D75" s="11"/>
      <c r="E75" s="11"/>
      <c r="F75" s="11"/>
      <c r="G75" s="35" t="str">
        <f>E2</f>
        <v>ACME CONSULTING</v>
      </c>
      <c r="H75" s="9"/>
      <c r="I75" s="9"/>
      <c r="J75" s="151" t="s">
        <v>81</v>
      </c>
      <c r="K75" s="151" t="s">
        <v>81</v>
      </c>
      <c r="L75" s="151" t="s">
        <v>81</v>
      </c>
      <c r="M75" s="151" t="s">
        <v>81</v>
      </c>
      <c r="N75" s="151" t="s">
        <v>81</v>
      </c>
      <c r="O75" s="151" t="s">
        <v>81</v>
      </c>
      <c r="P75" s="151"/>
      <c r="Q75" s="152">
        <f>J54</f>
        <v>0</v>
      </c>
    </row>
    <row r="76" spans="1:17" s="24" customFormat="1" ht="22.5" customHeight="1" thickBot="1">
      <c r="A76" s="502">
        <f ca="1">TODAY()</f>
        <v>45328</v>
      </c>
      <c r="B76" s="502"/>
      <c r="C76" s="502"/>
      <c r="D76" s="34"/>
      <c r="E76" s="34"/>
      <c r="F76" s="34"/>
      <c r="G76" s="34"/>
      <c r="H76" s="34"/>
      <c r="I76" s="34"/>
      <c r="J76" s="154" t="s">
        <v>77</v>
      </c>
      <c r="K76" s="154" t="s">
        <v>77</v>
      </c>
      <c r="L76" s="154" t="s">
        <v>77</v>
      </c>
      <c r="M76" s="154" t="s">
        <v>77</v>
      </c>
      <c r="N76" s="154" t="s">
        <v>77</v>
      </c>
      <c r="O76" s="154" t="s">
        <v>77</v>
      </c>
      <c r="P76" s="154"/>
      <c r="Q76" s="155">
        <f>Q74+Q75</f>
        <v>0</v>
      </c>
    </row>
    <row r="77" spans="1:17" s="24" customFormat="1" ht="8.25" customHeight="1" thickTop="1">
      <c r="A77" s="69"/>
      <c r="B77" s="69"/>
      <c r="C77" s="69"/>
      <c r="D77" s="9"/>
      <c r="E77" s="9"/>
      <c r="F77" s="9"/>
      <c r="G77" s="9"/>
      <c r="H77" s="9"/>
      <c r="I77" s="9"/>
      <c r="J77" s="9"/>
      <c r="K77" s="9"/>
      <c r="L77" s="9"/>
      <c r="M77" s="9"/>
      <c r="N77" s="9"/>
      <c r="O77" s="9"/>
      <c r="P77" s="156"/>
      <c r="Q77" s="152"/>
    </row>
    <row r="78" spans="1:17" ht="12.75">
      <c r="A78" s="6"/>
      <c r="B78" s="30" t="s">
        <v>158</v>
      </c>
      <c r="C78" s="18"/>
      <c r="D78" s="19"/>
      <c r="E78" s="5"/>
      <c r="F78" s="30" t="s">
        <v>159</v>
      </c>
      <c r="G78" s="18"/>
      <c r="H78" s="19"/>
      <c r="I78" s="19"/>
      <c r="J78" s="19"/>
      <c r="K78" s="19"/>
      <c r="L78" s="19"/>
      <c r="M78" s="19"/>
      <c r="N78" s="19"/>
      <c r="O78" s="19"/>
      <c r="P78" s="114"/>
      <c r="Q78" s="147"/>
    </row>
    <row r="79" spans="1:17" ht="95.25" customHeight="1">
      <c r="A79" s="6"/>
      <c r="B79" s="552"/>
      <c r="C79" s="553"/>
      <c r="D79" s="553"/>
      <c r="E79" s="83"/>
      <c r="F79" s="552" t="s">
        <v>157</v>
      </c>
      <c r="G79" s="553"/>
      <c r="H79" s="553"/>
      <c r="I79" s="553"/>
      <c r="J79" s="84"/>
      <c r="K79" s="84"/>
      <c r="L79" s="84"/>
      <c r="M79" s="84"/>
      <c r="N79" s="84"/>
      <c r="O79" s="84"/>
      <c r="P79" s="157"/>
      <c r="Q79" s="147"/>
    </row>
    <row r="80" spans="1:17" ht="19.5" customHeight="1">
      <c r="A80" s="6"/>
      <c r="B80" s="4"/>
      <c r="C80" s="46" t="s">
        <v>45</v>
      </c>
      <c r="D80" s="180">
        <v>0</v>
      </c>
      <c r="E80" s="5"/>
      <c r="F80" s="5"/>
      <c r="G80" s="5"/>
      <c r="H80" s="46" t="s">
        <v>46</v>
      </c>
      <c r="I80" s="180">
        <v>0</v>
      </c>
      <c r="J80" s="77"/>
      <c r="K80" s="77"/>
      <c r="L80" s="77"/>
      <c r="M80" s="77"/>
      <c r="N80" s="77"/>
      <c r="O80" s="77"/>
      <c r="P80" s="158"/>
      <c r="Q80" s="147"/>
    </row>
    <row r="81" spans="1:16" ht="9.75" customHeight="1">
      <c r="A81" s="1"/>
      <c r="B81" s="1"/>
      <c r="D81" s="1"/>
      <c r="E81" s="1"/>
      <c r="F81" s="1"/>
      <c r="G81" s="1"/>
      <c r="H81" s="1"/>
      <c r="I81" s="1"/>
      <c r="J81" s="1"/>
      <c r="K81" s="1"/>
      <c r="L81" s="1"/>
      <c r="M81" s="1"/>
      <c r="N81" s="1"/>
      <c r="O81" s="1"/>
      <c r="P81" s="1"/>
    </row>
    <row r="82" spans="1:16" ht="20.25" customHeight="1">
      <c r="A82" s="1"/>
      <c r="B82" s="1"/>
      <c r="D82" s="1"/>
      <c r="E82" s="1"/>
      <c r="F82" s="1"/>
      <c r="G82" s="1"/>
      <c r="H82" s="1"/>
      <c r="I82" s="1"/>
      <c r="J82" s="1"/>
      <c r="K82" s="1"/>
      <c r="L82" s="1"/>
      <c r="M82" s="1"/>
      <c r="N82" s="1"/>
      <c r="O82" s="1"/>
      <c r="P82" s="1"/>
    </row>
    <row r="83" spans="1:16" ht="20.25" customHeight="1">
      <c r="A83" s="1"/>
      <c r="B83" s="1"/>
      <c r="D83" s="1"/>
      <c r="E83" s="1"/>
      <c r="F83" s="1"/>
      <c r="G83" s="1"/>
      <c r="H83" s="1"/>
      <c r="I83" s="1"/>
      <c r="J83" s="1"/>
      <c r="K83" s="1"/>
      <c r="L83" s="1"/>
      <c r="M83" s="1"/>
      <c r="N83" s="1"/>
      <c r="O83" s="1"/>
      <c r="P83" s="1"/>
    </row>
    <row r="84" spans="1:16" ht="20.25" customHeight="1">
      <c r="A84" s="1"/>
      <c r="B84" s="1"/>
      <c r="D84" s="1"/>
      <c r="E84" s="1"/>
      <c r="F84" s="1"/>
      <c r="G84" s="1"/>
      <c r="H84" s="1"/>
      <c r="I84" s="1"/>
      <c r="J84" s="1"/>
      <c r="K84" s="1"/>
      <c r="L84" s="1"/>
      <c r="M84" s="1"/>
      <c r="N84" s="1"/>
      <c r="O84" s="1"/>
      <c r="P84" s="1"/>
    </row>
    <row r="85" ht="11.25">
      <c r="Q85" s="76"/>
    </row>
  </sheetData>
  <sheetProtection formatCells="0" formatColumns="0" formatRows="0" insertColumns="0" insertRows="0"/>
  <mergeCells count="74">
    <mergeCell ref="B30:C30"/>
    <mergeCell ref="B31:C31"/>
    <mergeCell ref="B37:C37"/>
    <mergeCell ref="B38:C38"/>
    <mergeCell ref="A1:F1"/>
    <mergeCell ref="P1:Q1"/>
    <mergeCell ref="E2:J2"/>
    <mergeCell ref="E3:J3"/>
    <mergeCell ref="A5:C5"/>
    <mergeCell ref="A6:C6"/>
    <mergeCell ref="K14:K15"/>
    <mergeCell ref="L14:L15"/>
    <mergeCell ref="P14:P15"/>
    <mergeCell ref="Q14:Q15"/>
    <mergeCell ref="A13:D13"/>
    <mergeCell ref="D14:D15"/>
    <mergeCell ref="E14:E15"/>
    <mergeCell ref="F14:F15"/>
    <mergeCell ref="G14:G15"/>
    <mergeCell ref="H14:H15"/>
    <mergeCell ref="B16:C16"/>
    <mergeCell ref="B20:C20"/>
    <mergeCell ref="B21:C21"/>
    <mergeCell ref="B22:C22"/>
    <mergeCell ref="I14:I15"/>
    <mergeCell ref="J14:J15"/>
    <mergeCell ref="B17:C17"/>
    <mergeCell ref="B18:C18"/>
    <mergeCell ref="B19:C19"/>
    <mergeCell ref="B23:C23"/>
    <mergeCell ref="B24:C24"/>
    <mergeCell ref="B25:C25"/>
    <mergeCell ref="B26:C26"/>
    <mergeCell ref="B27:C27"/>
    <mergeCell ref="B29:C29"/>
    <mergeCell ref="B28:C28"/>
    <mergeCell ref="B32:C32"/>
    <mergeCell ref="B33:C33"/>
    <mergeCell ref="A35:C35"/>
    <mergeCell ref="I35:P35"/>
    <mergeCell ref="A39:F39"/>
    <mergeCell ref="P39:Q39"/>
    <mergeCell ref="A34:C34"/>
    <mergeCell ref="E40:J40"/>
    <mergeCell ref="E41:J41"/>
    <mergeCell ref="C46:G46"/>
    <mergeCell ref="C47:G47"/>
    <mergeCell ref="C48:G48"/>
    <mergeCell ref="C49:G49"/>
    <mergeCell ref="C50:G50"/>
    <mergeCell ref="C51:G51"/>
    <mergeCell ref="C52:G52"/>
    <mergeCell ref="C53:G53"/>
    <mergeCell ref="C56:G56"/>
    <mergeCell ref="C57:G57"/>
    <mergeCell ref="C58:G58"/>
    <mergeCell ref="C59:G59"/>
    <mergeCell ref="C71:G71"/>
    <mergeCell ref="C60:G60"/>
    <mergeCell ref="C61:G61"/>
    <mergeCell ref="C62:G62"/>
    <mergeCell ref="C63:G63"/>
    <mergeCell ref="C64:G64"/>
    <mergeCell ref="C65:G65"/>
    <mergeCell ref="C72:G72"/>
    <mergeCell ref="G73:H73"/>
    <mergeCell ref="A76:C76"/>
    <mergeCell ref="B79:D79"/>
    <mergeCell ref="F79:I79"/>
    <mergeCell ref="C66:G66"/>
    <mergeCell ref="C67:G67"/>
    <mergeCell ref="C68:G68"/>
    <mergeCell ref="C69:G69"/>
    <mergeCell ref="C70:G70"/>
  </mergeCells>
  <printOptions gridLines="1" horizontalCentered="1"/>
  <pageMargins left="0.25" right="0.25" top="0.5" bottom="0.25" header="0.25" footer="0.45"/>
  <pageSetup cellComments="asDisplayed" horizontalDpi="600" verticalDpi="600" orientation="landscape" scale="79" r:id="rId1"/>
  <headerFooter alignWithMargins="0">
    <oddHeader>&amp;R&amp;"Arial,Bold"EXHIBIT C</oddHeader>
  </headerFooter>
  <rowBreaks count="1" manualBreakCount="1">
    <brk id="38" max="255" man="1"/>
  </rowBreaks>
  <colBreaks count="2" manualBreakCount="2">
    <brk id="17" max="65535" man="1"/>
    <brk id="20" max="65535" man="1"/>
  </colBreaks>
  <ignoredErrors>
    <ignoredError sqref="P20:Q33" formula="1"/>
  </ignoredErrors>
</worksheet>
</file>

<file path=xl/worksheets/sheet3.xml><?xml version="1.0" encoding="utf-8"?>
<worksheet xmlns="http://schemas.openxmlformats.org/spreadsheetml/2006/main" xmlns:r="http://schemas.openxmlformats.org/officeDocument/2006/relationships">
  <sheetPr>
    <tabColor indexed="41"/>
  </sheetPr>
  <dimension ref="A1:S85"/>
  <sheetViews>
    <sheetView zoomScale="75" zoomScaleNormal="75" zoomScaleSheetLayoutView="75" zoomScalePageLayoutView="0" workbookViewId="0" topLeftCell="A1">
      <selection activeCell="AF37" sqref="AF37"/>
    </sheetView>
  </sheetViews>
  <sheetFormatPr defaultColWidth="9.140625" defaultRowHeight="12.75"/>
  <cols>
    <col min="1" max="1" width="5.8515625" style="3" customWidth="1"/>
    <col min="2" max="2" width="27.8515625" style="55" customWidth="1"/>
    <col min="3" max="3" width="23.00390625" style="1" bestFit="1" customWidth="1"/>
    <col min="4" max="6" width="11.57421875" style="2" customWidth="1"/>
    <col min="7" max="7" width="13.140625" style="2" customWidth="1"/>
    <col min="8" max="8" width="12.28125" style="2" customWidth="1"/>
    <col min="9" max="9" width="9.00390625" style="2" customWidth="1"/>
    <col min="10" max="10" width="11.7109375" style="2" customWidth="1"/>
    <col min="11" max="11" width="11.421875" style="2" customWidth="1"/>
    <col min="12" max="15" width="11.57421875" style="2" hidden="1" customWidth="1"/>
    <col min="16" max="16" width="11.00390625" style="2" customWidth="1"/>
    <col min="17" max="17" width="12.00390625" style="1" customWidth="1"/>
    <col min="18" max="18" width="3.00390625" style="1" customWidth="1"/>
    <col min="19" max="20" width="8.7109375" style="1" customWidth="1"/>
    <col min="21" max="16384" width="9.140625" style="1" customWidth="1"/>
  </cols>
  <sheetData>
    <row r="1" spans="1:17" ht="18.75">
      <c r="A1" s="584" t="s">
        <v>68</v>
      </c>
      <c r="B1" s="585"/>
      <c r="C1" s="585"/>
      <c r="D1" s="585"/>
      <c r="E1" s="585"/>
      <c r="F1" s="585"/>
      <c r="G1" s="189"/>
      <c r="H1" s="189"/>
      <c r="I1" s="189" t="s">
        <v>185</v>
      </c>
      <c r="J1" s="189"/>
      <c r="K1" s="189"/>
      <c r="L1" s="189"/>
      <c r="M1" s="189"/>
      <c r="N1" s="189"/>
      <c r="O1" s="189"/>
      <c r="P1" s="586"/>
      <c r="Q1" s="587"/>
    </row>
    <row r="2" spans="1:17" ht="14.25" customHeight="1">
      <c r="A2" s="190"/>
      <c r="B2" s="113"/>
      <c r="C2" s="113"/>
      <c r="D2" s="118" t="s">
        <v>5</v>
      </c>
      <c r="E2" s="542" t="s">
        <v>85</v>
      </c>
      <c r="F2" s="542"/>
      <c r="G2" s="542"/>
      <c r="H2" s="542"/>
      <c r="I2" s="542"/>
      <c r="J2" s="542"/>
      <c r="K2" s="119"/>
      <c r="L2" s="119"/>
      <c r="M2" s="119"/>
      <c r="N2" s="119"/>
      <c r="O2" s="119"/>
      <c r="P2" s="116"/>
      <c r="Q2" s="191"/>
    </row>
    <row r="3" spans="1:17" ht="12" customHeight="1">
      <c r="A3" s="190"/>
      <c r="B3" s="113"/>
      <c r="C3" s="114"/>
      <c r="D3" s="118" t="s">
        <v>6</v>
      </c>
      <c r="E3" s="517" t="s">
        <v>18</v>
      </c>
      <c r="F3" s="517"/>
      <c r="G3" s="517"/>
      <c r="H3" s="517"/>
      <c r="I3" s="517"/>
      <c r="J3" s="517"/>
      <c r="K3" s="67"/>
      <c r="L3" s="67"/>
      <c r="M3" s="67"/>
      <c r="N3" s="67"/>
      <c r="O3" s="67"/>
      <c r="P3" s="120"/>
      <c r="Q3" s="192"/>
    </row>
    <row r="4" spans="1:17" ht="12" customHeight="1">
      <c r="A4" s="190"/>
      <c r="B4" s="113"/>
      <c r="C4" s="114"/>
      <c r="D4" s="114"/>
      <c r="E4" s="5"/>
      <c r="F4" s="5"/>
      <c r="G4" s="10"/>
      <c r="H4" s="5"/>
      <c r="I4" s="5"/>
      <c r="J4" s="5"/>
      <c r="K4" s="5"/>
      <c r="L4" s="5"/>
      <c r="M4" s="5"/>
      <c r="N4" s="5"/>
      <c r="O4" s="5"/>
      <c r="P4" s="5"/>
      <c r="Q4" s="193"/>
    </row>
    <row r="5" spans="1:17" ht="24" customHeight="1">
      <c r="A5" s="588" t="s">
        <v>65</v>
      </c>
      <c r="B5" s="528"/>
      <c r="C5" s="528"/>
      <c r="D5" s="93" t="s">
        <v>30</v>
      </c>
      <c r="E5" s="94" t="s">
        <v>35</v>
      </c>
      <c r="F5" s="94" t="s">
        <v>34</v>
      </c>
      <c r="G5" s="94" t="s">
        <v>33</v>
      </c>
      <c r="H5" s="94" t="s">
        <v>36</v>
      </c>
      <c r="I5" s="95" t="s">
        <v>32</v>
      </c>
      <c r="J5" s="96" t="s">
        <v>31</v>
      </c>
      <c r="K5" s="94" t="s">
        <v>145</v>
      </c>
      <c r="L5" s="94" t="s">
        <v>154</v>
      </c>
      <c r="M5" s="94" t="s">
        <v>165</v>
      </c>
      <c r="N5" s="94" t="s">
        <v>153</v>
      </c>
      <c r="O5" s="94" t="s">
        <v>149</v>
      </c>
      <c r="P5" s="40"/>
      <c r="Q5" s="194"/>
    </row>
    <row r="6" spans="1:17" ht="34.5" customHeight="1">
      <c r="A6" s="589" t="s">
        <v>66</v>
      </c>
      <c r="B6" s="506"/>
      <c r="C6" s="506"/>
      <c r="D6" s="105" t="s">
        <v>187</v>
      </c>
      <c r="E6" s="106" t="s">
        <v>118</v>
      </c>
      <c r="F6" s="106" t="s">
        <v>119</v>
      </c>
      <c r="G6" s="106" t="s">
        <v>120</v>
      </c>
      <c r="H6" s="106" t="s">
        <v>121</v>
      </c>
      <c r="I6" s="106" t="s">
        <v>123</v>
      </c>
      <c r="J6" s="107" t="s">
        <v>124</v>
      </c>
      <c r="K6" s="106" t="s">
        <v>146</v>
      </c>
      <c r="L6" s="106" t="s">
        <v>147</v>
      </c>
      <c r="M6" s="106" t="s">
        <v>148</v>
      </c>
      <c r="N6" s="106" t="s">
        <v>151</v>
      </c>
      <c r="O6" s="106" t="s">
        <v>152</v>
      </c>
      <c r="P6" s="41"/>
      <c r="Q6" s="194"/>
    </row>
    <row r="7" spans="1:17" ht="18.75" customHeight="1">
      <c r="A7" s="195"/>
      <c r="B7" s="10"/>
      <c r="C7" s="46" t="s">
        <v>0</v>
      </c>
      <c r="D7" s="108">
        <v>250</v>
      </c>
      <c r="E7" s="109">
        <v>180</v>
      </c>
      <c r="F7" s="109">
        <v>125</v>
      </c>
      <c r="G7" s="109">
        <v>60</v>
      </c>
      <c r="H7" s="109">
        <v>35</v>
      </c>
      <c r="I7" s="109">
        <v>40</v>
      </c>
      <c r="J7" s="110">
        <v>32.5</v>
      </c>
      <c r="K7" s="109">
        <v>0</v>
      </c>
      <c r="L7" s="109">
        <v>0</v>
      </c>
      <c r="M7" s="109">
        <v>0</v>
      </c>
      <c r="N7" s="109">
        <v>0</v>
      </c>
      <c r="O7" s="109">
        <v>0</v>
      </c>
      <c r="P7" s="42"/>
      <c r="Q7" s="194"/>
    </row>
    <row r="8" spans="1:17" ht="12" customHeight="1">
      <c r="A8" s="195"/>
      <c r="B8" s="10" t="s">
        <v>1</v>
      </c>
      <c r="C8" s="15">
        <v>0.25</v>
      </c>
      <c r="D8" s="8">
        <f aca="true" t="shared" si="0" ref="D8:I8">D7*$C$8</f>
        <v>62.5</v>
      </c>
      <c r="E8" s="8">
        <f t="shared" si="0"/>
        <v>45</v>
      </c>
      <c r="F8" s="8">
        <f t="shared" si="0"/>
        <v>31.25</v>
      </c>
      <c r="G8" s="8">
        <f t="shared" si="0"/>
        <v>15</v>
      </c>
      <c r="H8" s="8">
        <f t="shared" si="0"/>
        <v>8.75</v>
      </c>
      <c r="I8" s="8">
        <f t="shared" si="0"/>
        <v>10</v>
      </c>
      <c r="J8" s="8">
        <f aca="true" t="shared" si="1" ref="J8:O8">J7*$C$8</f>
        <v>8.125</v>
      </c>
      <c r="K8" s="8">
        <f t="shared" si="1"/>
        <v>0</v>
      </c>
      <c r="L8" s="8">
        <f t="shared" si="1"/>
        <v>0</v>
      </c>
      <c r="M8" s="8">
        <f t="shared" si="1"/>
        <v>0</v>
      </c>
      <c r="N8" s="8">
        <f t="shared" si="1"/>
        <v>0</v>
      </c>
      <c r="O8" s="8">
        <f t="shared" si="1"/>
        <v>0</v>
      </c>
      <c r="P8" s="8"/>
      <c r="Q8" s="194"/>
    </row>
    <row r="9" spans="1:17" ht="12" customHeight="1">
      <c r="A9" s="195"/>
      <c r="B9" s="10" t="s">
        <v>2</v>
      </c>
      <c r="C9" s="15">
        <v>0.17</v>
      </c>
      <c r="D9" s="8">
        <f aca="true" t="shared" si="2" ref="D9:I9">+D7*$C$9</f>
        <v>42.5</v>
      </c>
      <c r="E9" s="8">
        <f t="shared" si="2"/>
        <v>30.6</v>
      </c>
      <c r="F9" s="8">
        <f t="shared" si="2"/>
        <v>21.25</v>
      </c>
      <c r="G9" s="8">
        <f t="shared" si="2"/>
        <v>10.200000000000001</v>
      </c>
      <c r="H9" s="8">
        <f t="shared" si="2"/>
        <v>5.95</v>
      </c>
      <c r="I9" s="8">
        <f t="shared" si="2"/>
        <v>6.800000000000001</v>
      </c>
      <c r="J9" s="8">
        <f aca="true" t="shared" si="3" ref="J9:O9">J7*$C$9</f>
        <v>5.525</v>
      </c>
      <c r="K9" s="8">
        <f t="shared" si="3"/>
        <v>0</v>
      </c>
      <c r="L9" s="8">
        <f t="shared" si="3"/>
        <v>0</v>
      </c>
      <c r="M9" s="8">
        <f t="shared" si="3"/>
        <v>0</v>
      </c>
      <c r="N9" s="8">
        <f t="shared" si="3"/>
        <v>0</v>
      </c>
      <c r="O9" s="8">
        <f t="shared" si="3"/>
        <v>0</v>
      </c>
      <c r="P9" s="8"/>
      <c r="Q9" s="194"/>
    </row>
    <row r="10" spans="1:17" ht="12" customHeight="1">
      <c r="A10" s="195"/>
      <c r="B10" s="10" t="s">
        <v>3</v>
      </c>
      <c r="C10" s="15">
        <v>0.05</v>
      </c>
      <c r="D10" s="8">
        <f aca="true" t="shared" si="4" ref="D10:I10">+D7*$C$10</f>
        <v>12.5</v>
      </c>
      <c r="E10" s="8">
        <f t="shared" si="4"/>
        <v>9</v>
      </c>
      <c r="F10" s="8">
        <f t="shared" si="4"/>
        <v>6.25</v>
      </c>
      <c r="G10" s="8">
        <f t="shared" si="4"/>
        <v>3</v>
      </c>
      <c r="H10" s="8">
        <f t="shared" si="4"/>
        <v>1.75</v>
      </c>
      <c r="I10" s="8">
        <f t="shared" si="4"/>
        <v>2</v>
      </c>
      <c r="J10" s="8">
        <f aca="true" t="shared" si="5" ref="J10:O10">J7*$C$10</f>
        <v>1.625</v>
      </c>
      <c r="K10" s="8">
        <f t="shared" si="5"/>
        <v>0</v>
      </c>
      <c r="L10" s="8">
        <f t="shared" si="5"/>
        <v>0</v>
      </c>
      <c r="M10" s="8">
        <f t="shared" si="5"/>
        <v>0</v>
      </c>
      <c r="N10" s="8">
        <f t="shared" si="5"/>
        <v>0</v>
      </c>
      <c r="O10" s="8">
        <f t="shared" si="5"/>
        <v>0</v>
      </c>
      <c r="P10" s="8"/>
      <c r="Q10" s="194"/>
    </row>
    <row r="11" spans="1:17" ht="12" customHeight="1">
      <c r="A11" s="195"/>
      <c r="B11" s="10" t="s">
        <v>4</v>
      </c>
      <c r="C11" s="15">
        <v>0.08</v>
      </c>
      <c r="D11" s="8">
        <f aca="true" t="shared" si="6" ref="D11:I11">SUM(D7:D10)*$C$11</f>
        <v>29.400000000000002</v>
      </c>
      <c r="E11" s="8">
        <f t="shared" si="6"/>
        <v>21.168000000000003</v>
      </c>
      <c r="F11" s="8">
        <f t="shared" si="6"/>
        <v>14.700000000000001</v>
      </c>
      <c r="G11" s="8">
        <f t="shared" si="6"/>
        <v>7.056</v>
      </c>
      <c r="H11" s="8">
        <f t="shared" si="6"/>
        <v>4.1160000000000005</v>
      </c>
      <c r="I11" s="8">
        <f t="shared" si="6"/>
        <v>4.704</v>
      </c>
      <c r="J11" s="8">
        <f aca="true" t="shared" si="7" ref="J11:O11">SUM(J7:J10)*$C$11</f>
        <v>3.822</v>
      </c>
      <c r="K11" s="8">
        <f t="shared" si="7"/>
        <v>0</v>
      </c>
      <c r="L11" s="8">
        <f t="shared" si="7"/>
        <v>0</v>
      </c>
      <c r="M11" s="8">
        <f t="shared" si="7"/>
        <v>0</v>
      </c>
      <c r="N11" s="8">
        <f t="shared" si="7"/>
        <v>0</v>
      </c>
      <c r="O11" s="8">
        <f t="shared" si="7"/>
        <v>0</v>
      </c>
      <c r="P11" s="8"/>
      <c r="Q11" s="194"/>
    </row>
    <row r="12" spans="1:17" ht="18" customHeight="1">
      <c r="A12" s="195"/>
      <c r="B12" s="10"/>
      <c r="C12" s="47" t="s">
        <v>67</v>
      </c>
      <c r="D12" s="13">
        <f>SUM(D7:D11)</f>
        <v>396.9</v>
      </c>
      <c r="E12" s="13">
        <f aca="true" t="shared" si="8" ref="E12:J12">SUM(E7:E11)</f>
        <v>285.76800000000003</v>
      </c>
      <c r="F12" s="13">
        <f t="shared" si="8"/>
        <v>198.45</v>
      </c>
      <c r="G12" s="13">
        <f t="shared" si="8"/>
        <v>95.256</v>
      </c>
      <c r="H12" s="13">
        <f t="shared" si="8"/>
        <v>55.566</v>
      </c>
      <c r="I12" s="13">
        <f t="shared" si="8"/>
        <v>63.504</v>
      </c>
      <c r="J12" s="13">
        <f t="shared" si="8"/>
        <v>51.597</v>
      </c>
      <c r="K12" s="13">
        <f>SUM(K7:K11)</f>
        <v>0</v>
      </c>
      <c r="L12" s="13">
        <f>SUM(L7:L11)</f>
        <v>0</v>
      </c>
      <c r="M12" s="13">
        <f>SUM(M7:M11)</f>
        <v>0</v>
      </c>
      <c r="N12" s="13">
        <f>SUM(N7:N11)</f>
        <v>0</v>
      </c>
      <c r="O12" s="13">
        <f>SUM(O7:O11)</f>
        <v>0</v>
      </c>
      <c r="P12" s="13"/>
      <c r="Q12" s="196"/>
    </row>
    <row r="13" spans="1:17" ht="21.75" customHeight="1" thickBot="1">
      <c r="A13" s="579" t="s">
        <v>9</v>
      </c>
      <c r="B13" s="531"/>
      <c r="C13" s="531"/>
      <c r="D13" s="531"/>
      <c r="E13" s="5"/>
      <c r="F13" s="5"/>
      <c r="G13" s="5"/>
      <c r="H13" s="5"/>
      <c r="I13" s="5"/>
      <c r="J13" s="5"/>
      <c r="K13" s="50"/>
      <c r="L13" s="50"/>
      <c r="M13" s="50"/>
      <c r="N13" s="50"/>
      <c r="O13" s="50"/>
      <c r="P13" s="122"/>
      <c r="Q13" s="197"/>
    </row>
    <row r="14" spans="1:17" ht="15" customHeight="1" thickBot="1" thickTop="1">
      <c r="A14" s="307"/>
      <c r="B14" s="308"/>
      <c r="C14" s="308"/>
      <c r="D14" s="580" t="s">
        <v>186</v>
      </c>
      <c r="E14" s="568" t="s">
        <v>176</v>
      </c>
      <c r="F14" s="568" t="s">
        <v>177</v>
      </c>
      <c r="G14" s="568" t="s">
        <v>178</v>
      </c>
      <c r="H14" s="568" t="s">
        <v>179</v>
      </c>
      <c r="I14" s="568" t="s">
        <v>180</v>
      </c>
      <c r="J14" s="568" t="s">
        <v>181</v>
      </c>
      <c r="K14" s="571" t="s">
        <v>181</v>
      </c>
      <c r="L14" s="573" t="s">
        <v>182</v>
      </c>
      <c r="M14" s="394"/>
      <c r="N14" s="322"/>
      <c r="O14" s="322"/>
      <c r="P14" s="575" t="s">
        <v>10</v>
      </c>
      <c r="Q14" s="577" t="s">
        <v>8</v>
      </c>
    </row>
    <row r="15" spans="1:17" ht="26.25" customHeight="1" thickBot="1">
      <c r="A15" s="309"/>
      <c r="B15" s="310" t="s">
        <v>183</v>
      </c>
      <c r="C15" s="311"/>
      <c r="D15" s="581"/>
      <c r="E15" s="569"/>
      <c r="F15" s="569"/>
      <c r="G15" s="569"/>
      <c r="H15" s="569"/>
      <c r="I15" s="569"/>
      <c r="J15" s="569"/>
      <c r="K15" s="572"/>
      <c r="L15" s="574"/>
      <c r="M15" s="323">
        <v>0</v>
      </c>
      <c r="N15" s="323">
        <v>0</v>
      </c>
      <c r="O15" s="323">
        <v>0</v>
      </c>
      <c r="P15" s="576"/>
      <c r="Q15" s="578"/>
    </row>
    <row r="16" spans="1:19" ht="15.75" customHeight="1" thickBot="1">
      <c r="A16" s="313">
        <v>1</v>
      </c>
      <c r="B16" s="556" t="s">
        <v>192</v>
      </c>
      <c r="C16" s="556"/>
      <c r="D16" s="314"/>
      <c r="E16" s="315"/>
      <c r="F16" s="315"/>
      <c r="G16" s="315"/>
      <c r="H16" s="315"/>
      <c r="I16" s="315"/>
      <c r="J16" s="315"/>
      <c r="K16" s="327"/>
      <c r="L16" s="396"/>
      <c r="M16" s="317"/>
      <c r="N16" s="312"/>
      <c r="O16" s="312"/>
      <c r="P16" s="332"/>
      <c r="Q16" s="333"/>
      <c r="S16" s="2"/>
    </row>
    <row r="17" spans="1:19" ht="15.75" customHeight="1">
      <c r="A17" s="393">
        <v>1.1</v>
      </c>
      <c r="B17" s="570" t="s">
        <v>193</v>
      </c>
      <c r="C17" s="570"/>
      <c r="D17" s="437">
        <v>0</v>
      </c>
      <c r="E17" s="437">
        <v>0</v>
      </c>
      <c r="F17" s="437">
        <v>0</v>
      </c>
      <c r="G17" s="437">
        <v>0</v>
      </c>
      <c r="H17" s="437">
        <v>0</v>
      </c>
      <c r="I17" s="437">
        <v>0</v>
      </c>
      <c r="J17" s="437">
        <v>0</v>
      </c>
      <c r="K17" s="438">
        <v>0</v>
      </c>
      <c r="L17" s="439"/>
      <c r="M17" s="395"/>
      <c r="N17" s="373"/>
      <c r="O17" s="373"/>
      <c r="P17" s="370">
        <f>SUM(D17:K17)</f>
        <v>0</v>
      </c>
      <c r="Q17" s="371">
        <f>D17*$D$12+E17*$E$12+F17*$F$12+G17*$G$12+H17*$H$12+I17*$I$12+J17*$J$12</f>
        <v>0</v>
      </c>
      <c r="S17" s="2"/>
    </row>
    <row r="18" spans="1:19" ht="15.75" customHeight="1">
      <c r="A18" s="393">
        <v>1.2</v>
      </c>
      <c r="B18" s="570" t="s">
        <v>194</v>
      </c>
      <c r="C18" s="570"/>
      <c r="D18" s="437">
        <v>0</v>
      </c>
      <c r="E18" s="437">
        <v>0</v>
      </c>
      <c r="F18" s="437">
        <v>0</v>
      </c>
      <c r="G18" s="437">
        <v>0</v>
      </c>
      <c r="H18" s="437">
        <v>0</v>
      </c>
      <c r="I18" s="437">
        <v>0</v>
      </c>
      <c r="J18" s="437">
        <v>0</v>
      </c>
      <c r="K18" s="438">
        <v>0</v>
      </c>
      <c r="L18" s="439"/>
      <c r="M18" s="395"/>
      <c r="N18" s="373"/>
      <c r="O18" s="373"/>
      <c r="P18" s="370">
        <f>SUM(D18:K18)</f>
        <v>0</v>
      </c>
      <c r="Q18" s="371">
        <f>D18*$D$12+E18*$E$12+F18*$F$12+G18*$G$12+H18*$H$12+I18*$I$12+J18*$J$12</f>
        <v>0</v>
      </c>
      <c r="S18" s="2"/>
    </row>
    <row r="19" spans="1:19" ht="15.75" customHeight="1">
      <c r="A19" s="393">
        <v>1.3</v>
      </c>
      <c r="B19" s="570" t="s">
        <v>195</v>
      </c>
      <c r="C19" s="570"/>
      <c r="D19" s="436">
        <v>0</v>
      </c>
      <c r="E19" s="436">
        <v>0</v>
      </c>
      <c r="F19" s="436">
        <v>0</v>
      </c>
      <c r="G19" s="436">
        <v>0</v>
      </c>
      <c r="H19" s="436">
        <v>0</v>
      </c>
      <c r="I19" s="436">
        <v>0</v>
      </c>
      <c r="J19" s="436">
        <v>0</v>
      </c>
      <c r="K19" s="372">
        <v>0</v>
      </c>
      <c r="L19" s="397"/>
      <c r="M19" s="395"/>
      <c r="N19" s="373"/>
      <c r="O19" s="373"/>
      <c r="P19" s="332">
        <f>SUM(D19:K19)</f>
        <v>0</v>
      </c>
      <c r="Q19" s="333">
        <f>D19*$D$12+E19*$E$12+F19*$F$12+G19*$G$12+H19*$H$12+I19*$I$12+J19*$J$12</f>
        <v>0</v>
      </c>
      <c r="S19" s="2"/>
    </row>
    <row r="20" spans="1:19" ht="15.75" customHeight="1" thickBot="1">
      <c r="A20" s="392"/>
      <c r="B20" s="557" t="s">
        <v>91</v>
      </c>
      <c r="C20" s="557"/>
      <c r="D20" s="398">
        <f>SUM(D17:D19)</f>
        <v>0</v>
      </c>
      <c r="E20" s="398">
        <f aca="true" t="shared" si="9" ref="E20:Q20">SUM(E17:E19)</f>
        <v>0</v>
      </c>
      <c r="F20" s="398">
        <f t="shared" si="9"/>
        <v>0</v>
      </c>
      <c r="G20" s="398">
        <f t="shared" si="9"/>
        <v>0</v>
      </c>
      <c r="H20" s="398">
        <f t="shared" si="9"/>
        <v>0</v>
      </c>
      <c r="I20" s="398">
        <f t="shared" si="9"/>
        <v>0</v>
      </c>
      <c r="J20" s="398">
        <f t="shared" si="9"/>
        <v>0</v>
      </c>
      <c r="K20" s="399">
        <f t="shared" si="9"/>
        <v>0</v>
      </c>
      <c r="L20" s="400">
        <f t="shared" si="9"/>
        <v>0</v>
      </c>
      <c r="M20" s="395">
        <f t="shared" si="9"/>
        <v>0</v>
      </c>
      <c r="N20" s="373">
        <f t="shared" si="9"/>
        <v>0</v>
      </c>
      <c r="O20" s="373">
        <f t="shared" si="9"/>
        <v>0</v>
      </c>
      <c r="P20" s="330">
        <f t="shared" si="9"/>
        <v>0</v>
      </c>
      <c r="Q20" s="331">
        <f t="shared" si="9"/>
        <v>0</v>
      </c>
      <c r="S20" s="2"/>
    </row>
    <row r="21" spans="1:19" ht="15.75" customHeight="1">
      <c r="A21" s="393">
        <v>2</v>
      </c>
      <c r="B21" s="567" t="s">
        <v>196</v>
      </c>
      <c r="C21" s="567"/>
      <c r="D21" s="401">
        <v>0</v>
      </c>
      <c r="E21" s="401">
        <v>0</v>
      </c>
      <c r="F21" s="401">
        <v>0</v>
      </c>
      <c r="G21" s="401">
        <v>0</v>
      </c>
      <c r="H21" s="401">
        <v>0</v>
      </c>
      <c r="I21" s="401">
        <v>0</v>
      </c>
      <c r="J21" s="401">
        <v>0</v>
      </c>
      <c r="K21" s="372">
        <v>0</v>
      </c>
      <c r="L21" s="397"/>
      <c r="M21" s="395"/>
      <c r="N21" s="373"/>
      <c r="O21" s="373"/>
      <c r="P21" s="332">
        <f aca="true" t="shared" si="10" ref="P21:P33">SUM(D21:K21)</f>
        <v>0</v>
      </c>
      <c r="Q21" s="333">
        <f aca="true" t="shared" si="11" ref="Q21:Q33">D21*$D$12+E21*$E$12+F21*$F$12+G21*$G$12+H21*$H$12+I21*$I$12+J21*$J$12</f>
        <v>0</v>
      </c>
      <c r="S21" s="2"/>
    </row>
    <row r="22" spans="1:19" ht="15.75" customHeight="1" thickBot="1">
      <c r="A22" s="392"/>
      <c r="B22" s="557" t="s">
        <v>93</v>
      </c>
      <c r="C22" s="557"/>
      <c r="D22" s="404">
        <f aca="true" t="shared" si="12" ref="D22:K22">SUM(D21:D21)</f>
        <v>0</v>
      </c>
      <c r="E22" s="404">
        <f t="shared" si="12"/>
        <v>0</v>
      </c>
      <c r="F22" s="404">
        <f t="shared" si="12"/>
        <v>0</v>
      </c>
      <c r="G22" s="404">
        <f t="shared" si="12"/>
        <v>0</v>
      </c>
      <c r="H22" s="404">
        <f t="shared" si="12"/>
        <v>0</v>
      </c>
      <c r="I22" s="404">
        <f t="shared" si="12"/>
        <v>0</v>
      </c>
      <c r="J22" s="404">
        <f t="shared" si="12"/>
        <v>0</v>
      </c>
      <c r="K22" s="407">
        <f t="shared" si="12"/>
        <v>0</v>
      </c>
      <c r="L22" s="397">
        <f>SUM(D22:K22)</f>
        <v>0</v>
      </c>
      <c r="M22" s="395">
        <v>0</v>
      </c>
      <c r="N22" s="373">
        <v>0</v>
      </c>
      <c r="O22" s="373">
        <v>0</v>
      </c>
      <c r="P22" s="330">
        <f t="shared" si="10"/>
        <v>0</v>
      </c>
      <c r="Q22" s="331">
        <f t="shared" si="11"/>
        <v>0</v>
      </c>
      <c r="S22" s="2"/>
    </row>
    <row r="23" spans="1:19" ht="15.75" customHeight="1">
      <c r="A23" s="393">
        <v>3</v>
      </c>
      <c r="B23" s="567" t="s">
        <v>197</v>
      </c>
      <c r="C23" s="567"/>
      <c r="D23" s="401">
        <v>0</v>
      </c>
      <c r="E23" s="401">
        <v>0</v>
      </c>
      <c r="F23" s="401">
        <v>0</v>
      </c>
      <c r="G23" s="401">
        <v>0</v>
      </c>
      <c r="H23" s="401">
        <v>0</v>
      </c>
      <c r="I23" s="401">
        <v>0</v>
      </c>
      <c r="J23" s="401">
        <v>0</v>
      </c>
      <c r="K23" s="372">
        <v>0</v>
      </c>
      <c r="L23" s="397"/>
      <c r="M23" s="402"/>
      <c r="N23" s="403"/>
      <c r="O23" s="403"/>
      <c r="P23" s="332">
        <f t="shared" si="10"/>
        <v>0</v>
      </c>
      <c r="Q23" s="333">
        <f t="shared" si="11"/>
        <v>0</v>
      </c>
      <c r="S23" s="2"/>
    </row>
    <row r="24" spans="1:17" s="12" customFormat="1" ht="12.75" thickBot="1">
      <c r="A24" s="316"/>
      <c r="B24" s="557" t="s">
        <v>95</v>
      </c>
      <c r="C24" s="557"/>
      <c r="D24" s="312">
        <f aca="true" t="shared" si="13" ref="D24:K24">SUM(D23:D23)</f>
        <v>0</v>
      </c>
      <c r="E24" s="317">
        <f t="shared" si="13"/>
        <v>0</v>
      </c>
      <c r="F24" s="317">
        <f t="shared" si="13"/>
        <v>0</v>
      </c>
      <c r="G24" s="317">
        <f t="shared" si="13"/>
        <v>0</v>
      </c>
      <c r="H24" s="317">
        <f t="shared" si="13"/>
        <v>0</v>
      </c>
      <c r="I24" s="317">
        <f t="shared" si="13"/>
        <v>0</v>
      </c>
      <c r="J24" s="317">
        <f t="shared" si="13"/>
        <v>0</v>
      </c>
      <c r="K24" s="325">
        <f t="shared" si="13"/>
        <v>0</v>
      </c>
      <c r="L24" s="317">
        <f>SUM(D24:K24)</f>
        <v>0</v>
      </c>
      <c r="M24" s="324">
        <v>0</v>
      </c>
      <c r="N24" s="324">
        <v>0</v>
      </c>
      <c r="O24" s="324">
        <v>0</v>
      </c>
      <c r="P24" s="330">
        <f t="shared" si="10"/>
        <v>0</v>
      </c>
      <c r="Q24" s="331">
        <f t="shared" si="11"/>
        <v>0</v>
      </c>
    </row>
    <row r="25" spans="1:17" ht="12.75" customHeight="1" thickBot="1">
      <c r="A25" s="313">
        <v>4</v>
      </c>
      <c r="B25" s="556" t="s">
        <v>198</v>
      </c>
      <c r="C25" s="556"/>
      <c r="D25" s="314">
        <v>0</v>
      </c>
      <c r="E25" s="315">
        <v>0</v>
      </c>
      <c r="F25" s="315">
        <v>0</v>
      </c>
      <c r="G25" s="315">
        <v>0</v>
      </c>
      <c r="H25" s="315">
        <v>0</v>
      </c>
      <c r="I25" s="315">
        <v>0</v>
      </c>
      <c r="J25" s="315">
        <v>0</v>
      </c>
      <c r="K25" s="327">
        <v>0</v>
      </c>
      <c r="L25" s="396"/>
      <c r="M25" s="325"/>
      <c r="N25" s="325"/>
      <c r="O25" s="325"/>
      <c r="P25" s="332">
        <f t="shared" si="10"/>
        <v>0</v>
      </c>
      <c r="Q25" s="333">
        <f t="shared" si="11"/>
        <v>0</v>
      </c>
    </row>
    <row r="26" spans="1:17" ht="12.75" customHeight="1" thickBot="1">
      <c r="A26" s="392"/>
      <c r="B26" s="557" t="s">
        <v>98</v>
      </c>
      <c r="C26" s="557"/>
      <c r="D26" s="404">
        <f aca="true" t="shared" si="14" ref="D26:K26">SUM(D25:D25)</f>
        <v>0</v>
      </c>
      <c r="E26" s="404">
        <f t="shared" si="14"/>
        <v>0</v>
      </c>
      <c r="F26" s="404">
        <f t="shared" si="14"/>
        <v>0</v>
      </c>
      <c r="G26" s="404">
        <f t="shared" si="14"/>
        <v>0</v>
      </c>
      <c r="H26" s="404">
        <f t="shared" si="14"/>
        <v>0</v>
      </c>
      <c r="I26" s="404">
        <f t="shared" si="14"/>
        <v>0</v>
      </c>
      <c r="J26" s="404">
        <f t="shared" si="14"/>
        <v>0</v>
      </c>
      <c r="K26" s="405">
        <f t="shared" si="14"/>
        <v>0</v>
      </c>
      <c r="L26" s="400">
        <f>SUM(D26:K26)</f>
        <v>0</v>
      </c>
      <c r="M26" s="374">
        <v>0</v>
      </c>
      <c r="N26" s="374">
        <v>0</v>
      </c>
      <c r="O26" s="374">
        <v>0</v>
      </c>
      <c r="P26" s="330">
        <f t="shared" si="10"/>
        <v>0</v>
      </c>
      <c r="Q26" s="331">
        <f t="shared" si="11"/>
        <v>0</v>
      </c>
    </row>
    <row r="27" spans="1:17" ht="12.75" customHeight="1">
      <c r="A27" s="393">
        <v>5</v>
      </c>
      <c r="B27" s="567" t="s">
        <v>199</v>
      </c>
      <c r="C27" s="567"/>
      <c r="D27" s="337"/>
      <c r="E27" s="337"/>
      <c r="F27" s="337"/>
      <c r="G27" s="337"/>
      <c r="H27" s="337"/>
      <c r="I27" s="337"/>
      <c r="J27" s="337"/>
      <c r="K27" s="372"/>
      <c r="L27" s="397"/>
      <c r="M27" s="374"/>
      <c r="N27" s="374"/>
      <c r="O27" s="374"/>
      <c r="P27" s="370"/>
      <c r="Q27" s="371"/>
    </row>
    <row r="28" spans="1:17" ht="12.75" customHeight="1">
      <c r="A28" s="393">
        <v>5.1</v>
      </c>
      <c r="B28" s="567" t="s">
        <v>200</v>
      </c>
      <c r="C28" s="567"/>
      <c r="D28" s="401">
        <v>0</v>
      </c>
      <c r="E28" s="401">
        <v>0</v>
      </c>
      <c r="F28" s="401">
        <v>0</v>
      </c>
      <c r="G28" s="401">
        <v>0</v>
      </c>
      <c r="H28" s="401">
        <v>0</v>
      </c>
      <c r="I28" s="401">
        <v>0</v>
      </c>
      <c r="J28" s="401">
        <v>0</v>
      </c>
      <c r="K28" s="372">
        <v>0</v>
      </c>
      <c r="L28" s="397"/>
      <c r="M28" s="440"/>
      <c r="N28" s="440"/>
      <c r="O28" s="440"/>
      <c r="P28" s="332">
        <f>SUM(D28:K28)</f>
        <v>0</v>
      </c>
      <c r="Q28" s="333">
        <f>D28*$D$12+E28*$E$12+F28*$F$12+G28*$G$12+H28*$H$12+I28*$I$12+J28*$J$12</f>
        <v>0</v>
      </c>
    </row>
    <row r="29" spans="1:17" ht="12.75" customHeight="1" thickBot="1">
      <c r="A29" s="316"/>
      <c r="B29" s="557" t="s">
        <v>99</v>
      </c>
      <c r="C29" s="557"/>
      <c r="D29" s="312">
        <f>SUM(D28)</f>
        <v>0</v>
      </c>
      <c r="E29" s="317">
        <f aca="true" t="shared" si="15" ref="E29:Q29">SUM(E28)</f>
        <v>0</v>
      </c>
      <c r="F29" s="317">
        <f t="shared" si="15"/>
        <v>0</v>
      </c>
      <c r="G29" s="317">
        <f t="shared" si="15"/>
        <v>0</v>
      </c>
      <c r="H29" s="317">
        <f t="shared" si="15"/>
        <v>0</v>
      </c>
      <c r="I29" s="317">
        <f t="shared" si="15"/>
        <v>0</v>
      </c>
      <c r="J29" s="317">
        <f t="shared" si="15"/>
        <v>0</v>
      </c>
      <c r="K29" s="328">
        <f t="shared" si="15"/>
        <v>0</v>
      </c>
      <c r="L29" s="317">
        <f t="shared" si="15"/>
        <v>0</v>
      </c>
      <c r="M29" s="324">
        <f t="shared" si="15"/>
        <v>0</v>
      </c>
      <c r="N29" s="324">
        <f t="shared" si="15"/>
        <v>0</v>
      </c>
      <c r="O29" s="324">
        <f t="shared" si="15"/>
        <v>0</v>
      </c>
      <c r="P29" s="330">
        <f t="shared" si="15"/>
        <v>0</v>
      </c>
      <c r="Q29" s="331">
        <f t="shared" si="15"/>
        <v>0</v>
      </c>
    </row>
    <row r="30" spans="1:17" ht="12.75" customHeight="1" thickBot="1">
      <c r="A30" s="313">
        <v>6</v>
      </c>
      <c r="B30" s="556" t="s">
        <v>201</v>
      </c>
      <c r="C30" s="556"/>
      <c r="D30" s="319">
        <v>0</v>
      </c>
      <c r="E30" s="320">
        <v>0</v>
      </c>
      <c r="F30" s="320">
        <v>0</v>
      </c>
      <c r="G30" s="320">
        <v>0</v>
      </c>
      <c r="H30" s="320">
        <v>0</v>
      </c>
      <c r="I30" s="320">
        <v>0</v>
      </c>
      <c r="J30" s="320">
        <v>0</v>
      </c>
      <c r="K30" s="329">
        <v>0</v>
      </c>
      <c r="L30" s="396">
        <f>SUM(D30:K30)</f>
        <v>0</v>
      </c>
      <c r="M30" s="318">
        <f>SUM(M27)</f>
        <v>0</v>
      </c>
      <c r="N30" s="318">
        <f>SUM(N27)</f>
        <v>0</v>
      </c>
      <c r="O30" s="318">
        <f>SUM(O27)</f>
        <v>0</v>
      </c>
      <c r="P30" s="332">
        <f>SUM(D30:K30)</f>
        <v>0</v>
      </c>
      <c r="Q30" s="333">
        <f>D30*$D$12+E30*$E$12+F30*$F$12+G30*$G$12+H30*$H$12+I30*$I$12+J30*$J$12</f>
        <v>0</v>
      </c>
    </row>
    <row r="31" spans="1:17" ht="12.75" customHeight="1" thickBot="1">
      <c r="A31" s="321"/>
      <c r="B31" s="557" t="s">
        <v>101</v>
      </c>
      <c r="C31" s="557"/>
      <c r="D31" s="312">
        <f>D30</f>
        <v>0</v>
      </c>
      <c r="E31" s="317">
        <f aca="true" t="shared" si="16" ref="E31:K31">E30</f>
        <v>0</v>
      </c>
      <c r="F31" s="317">
        <f t="shared" si="16"/>
        <v>0</v>
      </c>
      <c r="G31" s="317">
        <f t="shared" si="16"/>
        <v>0</v>
      </c>
      <c r="H31" s="317">
        <f t="shared" si="16"/>
        <v>0</v>
      </c>
      <c r="I31" s="317">
        <f t="shared" si="16"/>
        <v>0</v>
      </c>
      <c r="J31" s="317">
        <f t="shared" si="16"/>
        <v>0</v>
      </c>
      <c r="K31" s="325">
        <f t="shared" si="16"/>
        <v>0</v>
      </c>
      <c r="L31" s="317">
        <f>SUM(D31:K31)</f>
        <v>0</v>
      </c>
      <c r="M31" s="326"/>
      <c r="N31" s="326"/>
      <c r="O31" s="326"/>
      <c r="P31" s="330">
        <f>SUM(D31:K31)</f>
        <v>0</v>
      </c>
      <c r="Q31" s="331">
        <f>D31*$D$12+E31*$E$12+F31*$F$12+G31*$G$12+H31*$H$12+I31*$I$12+J31*$J$12</f>
        <v>0</v>
      </c>
    </row>
    <row r="32" spans="1:17" ht="12.75" customHeight="1" thickBot="1">
      <c r="A32" s="313">
        <v>7</v>
      </c>
      <c r="B32" s="556" t="s">
        <v>202</v>
      </c>
      <c r="C32" s="556"/>
      <c r="D32" s="319">
        <v>0</v>
      </c>
      <c r="E32" s="320">
        <v>0</v>
      </c>
      <c r="F32" s="320">
        <v>0</v>
      </c>
      <c r="G32" s="320">
        <v>0</v>
      </c>
      <c r="H32" s="320">
        <v>0</v>
      </c>
      <c r="I32" s="320">
        <v>0</v>
      </c>
      <c r="J32" s="320">
        <v>0</v>
      </c>
      <c r="K32" s="329">
        <v>0</v>
      </c>
      <c r="L32" s="396">
        <f>SUM(D32:K32)</f>
        <v>0</v>
      </c>
      <c r="M32" s="318">
        <f>SUM(M29)</f>
        <v>0</v>
      </c>
      <c r="N32" s="318">
        <f>SUM(N29)</f>
        <v>0</v>
      </c>
      <c r="O32" s="318">
        <f>SUM(O29)</f>
        <v>0</v>
      </c>
      <c r="P32" s="332">
        <f t="shared" si="10"/>
        <v>0</v>
      </c>
      <c r="Q32" s="333">
        <f t="shared" si="11"/>
        <v>0</v>
      </c>
    </row>
    <row r="33" spans="1:17" ht="12.75" thickBot="1">
      <c r="A33" s="321"/>
      <c r="B33" s="557" t="s">
        <v>103</v>
      </c>
      <c r="C33" s="557"/>
      <c r="D33" s="312">
        <f aca="true" t="shared" si="17" ref="D33:K33">D32</f>
        <v>0</v>
      </c>
      <c r="E33" s="317">
        <f t="shared" si="17"/>
        <v>0</v>
      </c>
      <c r="F33" s="317">
        <f t="shared" si="17"/>
        <v>0</v>
      </c>
      <c r="G33" s="317">
        <f t="shared" si="17"/>
        <v>0</v>
      </c>
      <c r="H33" s="317">
        <f t="shared" si="17"/>
        <v>0</v>
      </c>
      <c r="I33" s="317">
        <f t="shared" si="17"/>
        <v>0</v>
      </c>
      <c r="J33" s="317">
        <f t="shared" si="17"/>
        <v>0</v>
      </c>
      <c r="K33" s="325">
        <f t="shared" si="17"/>
        <v>0</v>
      </c>
      <c r="L33" s="317">
        <f>SUM(D33:K33)</f>
        <v>0</v>
      </c>
      <c r="M33" s="326"/>
      <c r="N33" s="326"/>
      <c r="O33" s="326"/>
      <c r="P33" s="330">
        <f t="shared" si="10"/>
        <v>0</v>
      </c>
      <c r="Q33" s="331">
        <f t="shared" si="11"/>
        <v>0</v>
      </c>
    </row>
    <row r="34" spans="1:17" ht="13.5" customHeight="1" thickBot="1">
      <c r="A34" s="564" t="s">
        <v>191</v>
      </c>
      <c r="B34" s="565"/>
      <c r="C34" s="566"/>
      <c r="D34" s="385">
        <f>D24+D29+D33+D20+D22+D26+D31</f>
        <v>0</v>
      </c>
      <c r="E34" s="385">
        <f aca="true" t="shared" si="18" ref="E34:P34">E24+E29+E33+E20+E22+E26+E31</f>
        <v>0</v>
      </c>
      <c r="F34" s="385">
        <f t="shared" si="18"/>
        <v>0</v>
      </c>
      <c r="G34" s="385">
        <f t="shared" si="18"/>
        <v>0</v>
      </c>
      <c r="H34" s="385">
        <f t="shared" si="18"/>
        <v>0</v>
      </c>
      <c r="I34" s="385">
        <f t="shared" si="18"/>
        <v>0</v>
      </c>
      <c r="J34" s="386">
        <f t="shared" si="18"/>
        <v>0</v>
      </c>
      <c r="K34" s="406">
        <f t="shared" si="18"/>
        <v>0</v>
      </c>
      <c r="L34" s="383">
        <f t="shared" si="18"/>
        <v>0</v>
      </c>
      <c r="M34" s="334">
        <f t="shared" si="18"/>
        <v>0</v>
      </c>
      <c r="N34" s="334">
        <f t="shared" si="18"/>
        <v>0</v>
      </c>
      <c r="O34" s="334">
        <f t="shared" si="18"/>
        <v>0</v>
      </c>
      <c r="P34" s="387">
        <f t="shared" si="18"/>
        <v>0</v>
      </c>
      <c r="Q34" s="384"/>
    </row>
    <row r="35" spans="1:17" ht="15.75" customHeight="1" thickBot="1">
      <c r="A35" s="558"/>
      <c r="B35" s="559"/>
      <c r="C35" s="559"/>
      <c r="D35" s="5"/>
      <c r="E35" s="5"/>
      <c r="F35" s="5"/>
      <c r="G35" s="5"/>
      <c r="H35" s="5"/>
      <c r="I35" s="560" t="s">
        <v>184</v>
      </c>
      <c r="J35" s="550"/>
      <c r="K35" s="550"/>
      <c r="L35" s="550"/>
      <c r="M35" s="550"/>
      <c r="N35" s="550"/>
      <c r="O35" s="550"/>
      <c r="P35" s="550"/>
      <c r="Q35" s="335">
        <f>Q24+Q29+Q33+Q20+Q22+Q26+Q31</f>
        <v>0</v>
      </c>
    </row>
    <row r="36" spans="1:17" ht="15.75" customHeight="1" thickBot="1">
      <c r="A36" s="69"/>
      <c r="B36" s="69"/>
      <c r="C36" s="69"/>
      <c r="D36" s="5"/>
      <c r="E36" s="5"/>
      <c r="F36" s="5"/>
      <c r="G36" s="5"/>
      <c r="H36" s="5"/>
      <c r="I36" s="435"/>
      <c r="J36" s="435"/>
      <c r="K36" s="435"/>
      <c r="L36" s="435"/>
      <c r="M36" s="435"/>
      <c r="N36" s="435"/>
      <c r="O36" s="435"/>
      <c r="P36" s="384"/>
      <c r="Q36" s="384"/>
    </row>
    <row r="37" spans="1:17" ht="15.75" customHeight="1" thickBot="1">
      <c r="A37" s="441">
        <v>5.2</v>
      </c>
      <c r="B37" s="582" t="s">
        <v>203</v>
      </c>
      <c r="C37" s="582"/>
      <c r="D37" s="319">
        <v>0</v>
      </c>
      <c r="E37" s="320">
        <v>0</v>
      </c>
      <c r="F37" s="320">
        <v>0</v>
      </c>
      <c r="G37" s="320">
        <v>0</v>
      </c>
      <c r="H37" s="320">
        <v>0</v>
      </c>
      <c r="I37" s="320">
        <v>0</v>
      </c>
      <c r="J37" s="320">
        <v>0</v>
      </c>
      <c r="K37" s="329">
        <v>0</v>
      </c>
      <c r="L37" s="396">
        <f>SUM(D37:K37)</f>
        <v>0</v>
      </c>
      <c r="M37" s="318">
        <f>SUM(M33)</f>
        <v>0</v>
      </c>
      <c r="N37" s="318">
        <f>SUM(N33)</f>
        <v>0</v>
      </c>
      <c r="O37" s="318">
        <f>SUM(O33)</f>
        <v>0</v>
      </c>
      <c r="P37" s="449">
        <f>SUM(D37:K37)</f>
        <v>0</v>
      </c>
      <c r="Q37" s="450">
        <f>D37*$D$12+E37*$E$12+F37*$F$12+G37*$G$12+H37*$H$12+I37*$I$12+J37*$J$12</f>
        <v>0</v>
      </c>
    </row>
    <row r="38" spans="1:17" ht="15.75" customHeight="1" thickBot="1">
      <c r="A38" s="442"/>
      <c r="B38" s="583" t="s">
        <v>204</v>
      </c>
      <c r="C38" s="583"/>
      <c r="D38" s="443">
        <f aca="true" t="shared" si="19" ref="D38:K38">D37</f>
        <v>0</v>
      </c>
      <c r="E38" s="444">
        <f t="shared" si="19"/>
        <v>0</v>
      </c>
      <c r="F38" s="444">
        <f t="shared" si="19"/>
        <v>0</v>
      </c>
      <c r="G38" s="444">
        <f t="shared" si="19"/>
        <v>0</v>
      </c>
      <c r="H38" s="444">
        <f t="shared" si="19"/>
        <v>0</v>
      </c>
      <c r="I38" s="444">
        <f t="shared" si="19"/>
        <v>0</v>
      </c>
      <c r="J38" s="444">
        <f t="shared" si="19"/>
        <v>0</v>
      </c>
      <c r="K38" s="445">
        <f t="shared" si="19"/>
        <v>0</v>
      </c>
      <c r="L38" s="444">
        <f>SUM(D38:K38)</f>
        <v>0</v>
      </c>
      <c r="M38" s="446"/>
      <c r="N38" s="446"/>
      <c r="O38" s="446"/>
      <c r="P38" s="447">
        <f>SUM(D38:K38)</f>
        <v>0</v>
      </c>
      <c r="Q38" s="448">
        <f>D38*$D$12+E38*$E$12+F38*$F$12+G38*$G$12+H38*$H$12+I38*$I$12+J38*$J$12</f>
        <v>0</v>
      </c>
    </row>
    <row r="39" spans="1:17" ht="18.75">
      <c r="A39" s="561" t="s">
        <v>69</v>
      </c>
      <c r="B39" s="590"/>
      <c r="C39" s="590"/>
      <c r="D39" s="590"/>
      <c r="E39" s="590"/>
      <c r="F39" s="590"/>
      <c r="G39" s="4"/>
      <c r="H39" s="4"/>
      <c r="I39" s="4"/>
      <c r="J39" s="4"/>
      <c r="K39" s="4"/>
      <c r="L39" s="4"/>
      <c r="M39" s="4"/>
      <c r="N39" s="4"/>
      <c r="O39" s="4"/>
      <c r="P39" s="562"/>
      <c r="Q39" s="563"/>
    </row>
    <row r="40" spans="1:17" ht="18">
      <c r="A40" s="6"/>
      <c r="B40" s="27"/>
      <c r="C40" s="4"/>
      <c r="D40" s="7"/>
      <c r="E40" s="554" t="str">
        <f>E2</f>
        <v>ACME CONSULTING</v>
      </c>
      <c r="F40" s="554"/>
      <c r="G40" s="554"/>
      <c r="H40" s="554"/>
      <c r="I40" s="554"/>
      <c r="J40" s="554"/>
      <c r="K40" s="71"/>
      <c r="L40" s="71"/>
      <c r="M40" s="71"/>
      <c r="N40" s="71"/>
      <c r="O40" s="71"/>
      <c r="P40" s="114"/>
      <c r="Q40" s="138"/>
    </row>
    <row r="41" spans="1:17" ht="15">
      <c r="A41" s="6"/>
      <c r="B41" s="27"/>
      <c r="C41" s="4"/>
      <c r="D41" s="7"/>
      <c r="E41" s="555" t="str">
        <f>E3</f>
        <v>Primary Consultant</v>
      </c>
      <c r="F41" s="555"/>
      <c r="G41" s="555"/>
      <c r="H41" s="555"/>
      <c r="I41" s="555"/>
      <c r="J41" s="555"/>
      <c r="K41" s="71"/>
      <c r="L41" s="71"/>
      <c r="M41" s="71"/>
      <c r="N41" s="71"/>
      <c r="O41" s="71"/>
      <c r="P41" s="114"/>
      <c r="Q41" s="139"/>
    </row>
    <row r="42" spans="1:17" ht="9" customHeight="1">
      <c r="A42" s="6"/>
      <c r="B42" s="52"/>
      <c r="C42" s="4"/>
      <c r="D42" s="5"/>
      <c r="E42" s="5"/>
      <c r="F42" s="5"/>
      <c r="G42" s="5"/>
      <c r="H42" s="5"/>
      <c r="I42" s="5"/>
      <c r="J42" s="5"/>
      <c r="K42" s="5"/>
      <c r="L42" s="5"/>
      <c r="M42" s="5"/>
      <c r="N42" s="5"/>
      <c r="O42" s="5"/>
      <c r="P42" s="114"/>
      <c r="Q42" s="140"/>
    </row>
    <row r="43" spans="1:17" ht="14.25">
      <c r="A43" s="6"/>
      <c r="B43" s="53"/>
      <c r="C43" s="11"/>
      <c r="D43" s="9"/>
      <c r="E43" s="9" t="s">
        <v>42</v>
      </c>
      <c r="F43" s="9"/>
      <c r="G43" s="9"/>
      <c r="H43" s="9"/>
      <c r="I43" s="9"/>
      <c r="J43" s="5"/>
      <c r="K43" s="5"/>
      <c r="L43" s="5"/>
      <c r="M43" s="5"/>
      <c r="N43" s="5"/>
      <c r="O43" s="5"/>
      <c r="P43" s="114"/>
      <c r="Q43" s="141"/>
    </row>
    <row r="44" spans="1:17" ht="14.25">
      <c r="A44" s="6"/>
      <c r="B44" s="53"/>
      <c r="C44" s="11"/>
      <c r="D44" s="9"/>
      <c r="E44" s="9" t="s">
        <v>43</v>
      </c>
      <c r="F44" s="9"/>
      <c r="G44" s="9"/>
      <c r="H44" s="9"/>
      <c r="I44" s="9"/>
      <c r="J44" s="5"/>
      <c r="K44" s="5"/>
      <c r="L44" s="5"/>
      <c r="M44" s="5"/>
      <c r="N44" s="5"/>
      <c r="O44" s="5"/>
      <c r="P44" s="114"/>
      <c r="Q44" s="141"/>
    </row>
    <row r="45" spans="1:17" ht="24.75" customHeight="1" thickBot="1">
      <c r="A45" s="17" t="s">
        <v>12</v>
      </c>
      <c r="B45" s="19"/>
      <c r="C45" s="20"/>
      <c r="D45" s="20" t="s">
        <v>13</v>
      </c>
      <c r="E45" s="19"/>
      <c r="F45" s="19"/>
      <c r="G45" s="19"/>
      <c r="H45" s="21" t="s">
        <v>14</v>
      </c>
      <c r="I45" s="21" t="s">
        <v>15</v>
      </c>
      <c r="J45" s="21" t="s">
        <v>16</v>
      </c>
      <c r="K45" s="77"/>
      <c r="L45" s="77"/>
      <c r="M45" s="77"/>
      <c r="N45" s="77"/>
      <c r="O45" s="77"/>
      <c r="P45" s="143"/>
      <c r="Q45" s="141"/>
    </row>
    <row r="46" spans="1:17" ht="13.5" customHeight="1">
      <c r="A46" s="6"/>
      <c r="B46" s="78" t="s">
        <v>39</v>
      </c>
      <c r="C46" s="518" t="s">
        <v>126</v>
      </c>
      <c r="D46" s="519"/>
      <c r="E46" s="519"/>
      <c r="F46" s="519"/>
      <c r="G46" s="519"/>
      <c r="H46" s="79">
        <v>0</v>
      </c>
      <c r="I46" s="231">
        <v>0.485</v>
      </c>
      <c r="J46" s="185">
        <f>+H46*I46</f>
        <v>0</v>
      </c>
      <c r="K46" s="77"/>
      <c r="L46" s="77"/>
      <c r="M46" s="77"/>
      <c r="N46" s="77"/>
      <c r="O46" s="77"/>
      <c r="P46" s="144"/>
      <c r="Q46" s="141"/>
    </row>
    <row r="47" spans="1:17" ht="13.5" customHeight="1">
      <c r="A47" s="6"/>
      <c r="B47" s="80" t="s">
        <v>29</v>
      </c>
      <c r="C47" s="511" t="s">
        <v>115</v>
      </c>
      <c r="D47" s="508"/>
      <c r="E47" s="508"/>
      <c r="F47" s="508"/>
      <c r="G47" s="508"/>
      <c r="H47" s="28"/>
      <c r="I47" s="182"/>
      <c r="J47" s="186"/>
      <c r="K47" s="77"/>
      <c r="L47" s="77"/>
      <c r="M47" s="77"/>
      <c r="N47" s="77"/>
      <c r="O47" s="77"/>
      <c r="P47" s="145"/>
      <c r="Q47" s="141"/>
    </row>
    <row r="48" spans="1:17" ht="13.5" customHeight="1">
      <c r="A48" s="6"/>
      <c r="B48" s="80" t="s">
        <v>11</v>
      </c>
      <c r="C48" s="511" t="s">
        <v>166</v>
      </c>
      <c r="D48" s="508"/>
      <c r="E48" s="508"/>
      <c r="F48" s="508"/>
      <c r="G48" s="508"/>
      <c r="H48" s="25">
        <v>0</v>
      </c>
      <c r="I48" s="183">
        <v>350</v>
      </c>
      <c r="J48" s="186">
        <f>I48*H48</f>
        <v>0</v>
      </c>
      <c r="K48" s="77"/>
      <c r="L48" s="77"/>
      <c r="M48" s="77"/>
      <c r="N48" s="77"/>
      <c r="O48" s="77"/>
      <c r="P48" s="146"/>
      <c r="Q48" s="147"/>
    </row>
    <row r="49" spans="1:17" ht="13.5" customHeight="1">
      <c r="A49" s="6"/>
      <c r="B49" s="80" t="s">
        <v>37</v>
      </c>
      <c r="C49" s="512" t="s">
        <v>144</v>
      </c>
      <c r="D49" s="513"/>
      <c r="E49" s="513"/>
      <c r="F49" s="513"/>
      <c r="G49" s="513"/>
      <c r="H49" s="25">
        <v>0</v>
      </c>
      <c r="I49" s="183">
        <v>20</v>
      </c>
      <c r="J49" s="186">
        <f>+H49*I49</f>
        <v>0</v>
      </c>
      <c r="K49" s="77"/>
      <c r="L49" s="77"/>
      <c r="M49" s="77"/>
      <c r="N49" s="77"/>
      <c r="O49" s="77"/>
      <c r="P49" s="146"/>
      <c r="Q49" s="147"/>
    </row>
    <row r="50" spans="1:17" ht="13.5" customHeight="1">
      <c r="A50" s="6"/>
      <c r="B50" s="80" t="s">
        <v>38</v>
      </c>
      <c r="C50" s="514" t="s">
        <v>115</v>
      </c>
      <c r="D50" s="515"/>
      <c r="E50" s="515"/>
      <c r="F50" s="515"/>
      <c r="G50" s="516"/>
      <c r="H50" s="25"/>
      <c r="I50" s="183"/>
      <c r="J50" s="338">
        <f>I80</f>
        <v>0</v>
      </c>
      <c r="K50" s="77"/>
      <c r="L50" s="77"/>
      <c r="M50" s="77"/>
      <c r="N50" s="77"/>
      <c r="O50" s="77"/>
      <c r="P50" s="146"/>
      <c r="Q50" s="147"/>
    </row>
    <row r="51" spans="1:17" ht="13.5" customHeight="1">
      <c r="A51" s="6"/>
      <c r="B51" s="80" t="s">
        <v>17</v>
      </c>
      <c r="C51" s="507"/>
      <c r="D51" s="508"/>
      <c r="E51" s="508"/>
      <c r="F51" s="508"/>
      <c r="G51" s="508"/>
      <c r="H51" s="25"/>
      <c r="I51" s="183"/>
      <c r="J51" s="186"/>
      <c r="K51" s="77"/>
      <c r="L51" s="77"/>
      <c r="M51" s="77"/>
      <c r="N51" s="77"/>
      <c r="O51" s="77"/>
      <c r="P51" s="146"/>
      <c r="Q51" s="147"/>
    </row>
    <row r="52" spans="1:17" ht="13.5" customHeight="1">
      <c r="A52" s="6"/>
      <c r="B52" s="80" t="s">
        <v>17</v>
      </c>
      <c r="C52" s="507"/>
      <c r="D52" s="508"/>
      <c r="E52" s="508"/>
      <c r="F52" s="508"/>
      <c r="G52" s="508"/>
      <c r="H52" s="25"/>
      <c r="I52" s="183"/>
      <c r="J52" s="186"/>
      <c r="K52" s="77"/>
      <c r="L52" s="77"/>
      <c r="M52" s="77"/>
      <c r="N52" s="77"/>
      <c r="O52" s="77"/>
      <c r="P52" s="146"/>
      <c r="Q52" s="147"/>
    </row>
    <row r="53" spans="1:17" ht="13.5" customHeight="1" thickBot="1">
      <c r="A53" s="6"/>
      <c r="B53" s="81" t="s">
        <v>17</v>
      </c>
      <c r="C53" s="509"/>
      <c r="D53" s="510"/>
      <c r="E53" s="510"/>
      <c r="F53" s="510"/>
      <c r="G53" s="510"/>
      <c r="H53" s="82"/>
      <c r="I53" s="184"/>
      <c r="J53" s="199"/>
      <c r="K53" s="77"/>
      <c r="L53" s="77"/>
      <c r="M53" s="77"/>
      <c r="N53" s="77"/>
      <c r="O53" s="77"/>
      <c r="P53" s="146"/>
      <c r="Q53" s="147"/>
    </row>
    <row r="54" spans="1:17" ht="13.5" customHeight="1">
      <c r="A54" s="175"/>
      <c r="B54" s="176"/>
      <c r="C54" s="176"/>
      <c r="D54" s="176"/>
      <c r="E54" s="176"/>
      <c r="F54" s="113"/>
      <c r="G54" s="113"/>
      <c r="H54" s="114"/>
      <c r="I54" s="137" t="s">
        <v>160</v>
      </c>
      <c r="J54" s="85">
        <f>SUM(J46:J53)</f>
        <v>0</v>
      </c>
      <c r="K54" s="85"/>
      <c r="L54" s="85"/>
      <c r="M54" s="85"/>
      <c r="N54" s="85"/>
      <c r="O54" s="85"/>
      <c r="P54" s="114"/>
      <c r="Q54" s="147"/>
    </row>
    <row r="55" spans="1:17" ht="14.25" customHeight="1">
      <c r="A55" s="175"/>
      <c r="B55" s="177" t="s">
        <v>44</v>
      </c>
      <c r="C55" s="178"/>
      <c r="D55" s="178"/>
      <c r="E55" s="148" t="s">
        <v>174</v>
      </c>
      <c r="F55" s="148"/>
      <c r="G55" s="148"/>
      <c r="H55" s="148"/>
      <c r="I55" s="179" t="s">
        <v>41</v>
      </c>
      <c r="J55" s="5"/>
      <c r="K55" s="5"/>
      <c r="L55" s="5"/>
      <c r="M55" s="5"/>
      <c r="N55" s="5"/>
      <c r="O55" s="5"/>
      <c r="P55" s="114"/>
      <c r="Q55" s="147"/>
    </row>
    <row r="56" spans="1:17" ht="20.25" customHeight="1">
      <c r="A56" s="29"/>
      <c r="B56" s="89" t="s">
        <v>127</v>
      </c>
      <c r="C56" s="503" t="s">
        <v>87</v>
      </c>
      <c r="D56" s="550"/>
      <c r="E56" s="550"/>
      <c r="F56" s="550"/>
      <c r="G56" s="550"/>
      <c r="H56" s="66"/>
      <c r="I56" s="86">
        <v>700</v>
      </c>
      <c r="J56" s="5"/>
      <c r="K56" s="5"/>
      <c r="L56" s="5"/>
      <c r="M56" s="5"/>
      <c r="N56" s="5"/>
      <c r="O56" s="5"/>
      <c r="P56" s="148"/>
      <c r="Q56" s="147"/>
    </row>
    <row r="57" spans="1:17" ht="12.75">
      <c r="A57" s="29"/>
      <c r="B57" s="89" t="s">
        <v>128</v>
      </c>
      <c r="C57" s="503"/>
      <c r="D57" s="550"/>
      <c r="E57" s="550"/>
      <c r="F57" s="550"/>
      <c r="G57" s="550"/>
      <c r="H57" s="70"/>
      <c r="I57" s="86">
        <v>0</v>
      </c>
      <c r="J57" s="5"/>
      <c r="K57" s="5"/>
      <c r="L57" s="5"/>
      <c r="M57" s="5"/>
      <c r="N57" s="5"/>
      <c r="O57" s="5"/>
      <c r="P57" s="148"/>
      <c r="Q57" s="147"/>
    </row>
    <row r="58" spans="1:17" ht="12.75">
      <c r="A58" s="29"/>
      <c r="B58" s="89" t="s">
        <v>129</v>
      </c>
      <c r="C58" s="503"/>
      <c r="D58" s="550"/>
      <c r="E58" s="550"/>
      <c r="F58" s="550"/>
      <c r="G58" s="550"/>
      <c r="H58" s="70"/>
      <c r="I58" s="86">
        <v>0</v>
      </c>
      <c r="J58" s="5"/>
      <c r="K58" s="5"/>
      <c r="L58" s="5"/>
      <c r="M58" s="5"/>
      <c r="N58" s="5"/>
      <c r="O58" s="5"/>
      <c r="P58" s="148"/>
      <c r="Q58" s="147"/>
    </row>
    <row r="59" spans="1:17" ht="12.75">
      <c r="A59" s="29"/>
      <c r="B59" s="89" t="s">
        <v>130</v>
      </c>
      <c r="C59" s="503"/>
      <c r="D59" s="550"/>
      <c r="E59" s="550"/>
      <c r="F59" s="550"/>
      <c r="G59" s="550"/>
      <c r="H59" s="70"/>
      <c r="I59" s="86">
        <v>0</v>
      </c>
      <c r="J59" s="5"/>
      <c r="K59" s="5"/>
      <c r="L59" s="5"/>
      <c r="M59" s="5"/>
      <c r="N59" s="5"/>
      <c r="O59" s="5"/>
      <c r="P59" s="148"/>
      <c r="Q59" s="147"/>
    </row>
    <row r="60" spans="1:17" ht="12.75">
      <c r="A60" s="29"/>
      <c r="B60" s="89" t="s">
        <v>131</v>
      </c>
      <c r="C60" s="503"/>
      <c r="D60" s="550"/>
      <c r="E60" s="550"/>
      <c r="F60" s="550"/>
      <c r="G60" s="550"/>
      <c r="H60" s="70"/>
      <c r="I60" s="86">
        <v>0</v>
      </c>
      <c r="J60" s="5"/>
      <c r="K60" s="5"/>
      <c r="L60" s="5"/>
      <c r="M60" s="5"/>
      <c r="N60" s="5"/>
      <c r="O60" s="5"/>
      <c r="P60" s="148"/>
      <c r="Q60" s="147"/>
    </row>
    <row r="61" spans="1:17" ht="12.75">
      <c r="A61" s="29"/>
      <c r="B61" s="89" t="s">
        <v>132</v>
      </c>
      <c r="C61" s="503"/>
      <c r="D61" s="550"/>
      <c r="E61" s="550"/>
      <c r="F61" s="550"/>
      <c r="G61" s="550"/>
      <c r="H61" s="36"/>
      <c r="I61" s="87">
        <v>0</v>
      </c>
      <c r="J61" s="5"/>
      <c r="K61" s="5"/>
      <c r="L61" s="5"/>
      <c r="M61" s="5"/>
      <c r="N61" s="5"/>
      <c r="O61" s="5"/>
      <c r="P61" s="148"/>
      <c r="Q61" s="141"/>
    </row>
    <row r="62" spans="1:17" ht="12.75">
      <c r="A62" s="29"/>
      <c r="B62" s="89" t="s">
        <v>133</v>
      </c>
      <c r="C62" s="503"/>
      <c r="D62" s="550"/>
      <c r="E62" s="550"/>
      <c r="F62" s="550"/>
      <c r="G62" s="550"/>
      <c r="H62" s="36"/>
      <c r="I62" s="87">
        <v>0</v>
      </c>
      <c r="J62" s="5"/>
      <c r="K62" s="5"/>
      <c r="L62" s="5"/>
      <c r="M62" s="5"/>
      <c r="N62" s="5"/>
      <c r="O62" s="5"/>
      <c r="P62" s="148"/>
      <c r="Q62" s="141"/>
    </row>
    <row r="63" spans="1:17" ht="12.75">
      <c r="A63" s="29"/>
      <c r="B63" s="89" t="s">
        <v>134</v>
      </c>
      <c r="C63" s="503"/>
      <c r="D63" s="550"/>
      <c r="E63" s="550"/>
      <c r="F63" s="550"/>
      <c r="G63" s="550"/>
      <c r="H63" s="36"/>
      <c r="I63" s="87">
        <v>0</v>
      </c>
      <c r="J63" s="5"/>
      <c r="K63" s="5"/>
      <c r="L63" s="5"/>
      <c r="M63" s="5"/>
      <c r="N63" s="5"/>
      <c r="O63" s="5"/>
      <c r="P63" s="148"/>
      <c r="Q63" s="141"/>
    </row>
    <row r="64" spans="1:17" ht="12.75">
      <c r="A64" s="29"/>
      <c r="B64" s="89" t="s">
        <v>135</v>
      </c>
      <c r="C64" s="503"/>
      <c r="D64" s="550"/>
      <c r="E64" s="550"/>
      <c r="F64" s="550"/>
      <c r="G64" s="550"/>
      <c r="H64" s="36"/>
      <c r="I64" s="87">
        <v>0</v>
      </c>
      <c r="J64" s="5"/>
      <c r="K64" s="5"/>
      <c r="L64" s="5"/>
      <c r="M64" s="5"/>
      <c r="N64" s="5"/>
      <c r="O64" s="5"/>
      <c r="P64" s="148"/>
      <c r="Q64" s="141"/>
    </row>
    <row r="65" spans="1:17" ht="12.75">
      <c r="A65" s="29"/>
      <c r="B65" s="89" t="s">
        <v>136</v>
      </c>
      <c r="C65" s="503"/>
      <c r="D65" s="550"/>
      <c r="E65" s="550"/>
      <c r="F65" s="550"/>
      <c r="G65" s="550"/>
      <c r="H65" s="36"/>
      <c r="I65" s="87">
        <v>0</v>
      </c>
      <c r="J65" s="5"/>
      <c r="K65" s="5"/>
      <c r="L65" s="5"/>
      <c r="M65" s="5"/>
      <c r="N65" s="5"/>
      <c r="O65" s="5"/>
      <c r="P65" s="148"/>
      <c r="Q65" s="141"/>
    </row>
    <row r="66" spans="1:17" ht="12.75">
      <c r="A66" s="29"/>
      <c r="B66" s="89" t="s">
        <v>137</v>
      </c>
      <c r="C66" s="503"/>
      <c r="D66" s="550"/>
      <c r="E66" s="550"/>
      <c r="F66" s="550"/>
      <c r="G66" s="550"/>
      <c r="H66" s="36"/>
      <c r="I66" s="87">
        <v>0</v>
      </c>
      <c r="J66" s="5"/>
      <c r="K66" s="5"/>
      <c r="L66" s="5"/>
      <c r="M66" s="5"/>
      <c r="N66" s="5"/>
      <c r="O66" s="5"/>
      <c r="P66" s="148"/>
      <c r="Q66" s="147"/>
    </row>
    <row r="67" spans="1:17" ht="12.75">
      <c r="A67" s="29"/>
      <c r="B67" s="89" t="s">
        <v>138</v>
      </c>
      <c r="C67" s="503"/>
      <c r="D67" s="550"/>
      <c r="E67" s="550"/>
      <c r="F67" s="550"/>
      <c r="G67" s="550"/>
      <c r="H67" s="36"/>
      <c r="I67" s="87">
        <v>0</v>
      </c>
      <c r="J67" s="5"/>
      <c r="K67" s="5"/>
      <c r="L67" s="5"/>
      <c r="M67" s="5"/>
      <c r="N67" s="5"/>
      <c r="O67" s="5"/>
      <c r="P67" s="148"/>
      <c r="Q67" s="147"/>
    </row>
    <row r="68" spans="1:17" ht="12.75">
      <c r="A68" s="29"/>
      <c r="B68" s="89" t="s">
        <v>139</v>
      </c>
      <c r="C68" s="503"/>
      <c r="D68" s="550"/>
      <c r="E68" s="550"/>
      <c r="F68" s="550"/>
      <c r="G68" s="550"/>
      <c r="H68" s="36"/>
      <c r="I68" s="87">
        <v>0</v>
      </c>
      <c r="J68" s="5"/>
      <c r="K68" s="5"/>
      <c r="L68" s="5"/>
      <c r="M68" s="5"/>
      <c r="N68" s="5"/>
      <c r="O68" s="5"/>
      <c r="P68" s="148"/>
      <c r="Q68" s="147"/>
    </row>
    <row r="69" spans="1:17" ht="12.75">
      <c r="A69" s="29"/>
      <c r="B69" s="89" t="s">
        <v>140</v>
      </c>
      <c r="C69" s="503"/>
      <c r="D69" s="550"/>
      <c r="E69" s="550"/>
      <c r="F69" s="550"/>
      <c r="G69" s="550"/>
      <c r="H69" s="36"/>
      <c r="I69" s="87">
        <v>0</v>
      </c>
      <c r="J69" s="5"/>
      <c r="K69" s="5"/>
      <c r="L69" s="5"/>
      <c r="M69" s="5"/>
      <c r="N69" s="5"/>
      <c r="O69" s="5"/>
      <c r="P69" s="148"/>
      <c r="Q69" s="147"/>
    </row>
    <row r="70" spans="1:17" ht="12.75">
      <c r="A70" s="29"/>
      <c r="B70" s="89" t="s">
        <v>141</v>
      </c>
      <c r="C70" s="503"/>
      <c r="D70" s="550"/>
      <c r="E70" s="550"/>
      <c r="F70" s="550"/>
      <c r="G70" s="550"/>
      <c r="H70" s="36"/>
      <c r="I70" s="87">
        <v>0</v>
      </c>
      <c r="J70" s="5"/>
      <c r="K70" s="5"/>
      <c r="L70" s="5"/>
      <c r="M70" s="5"/>
      <c r="N70" s="5"/>
      <c r="O70" s="5"/>
      <c r="P70" s="148"/>
      <c r="Q70" s="147"/>
    </row>
    <row r="71" spans="1:17" ht="12.75">
      <c r="A71" s="29"/>
      <c r="B71" s="89" t="s">
        <v>142</v>
      </c>
      <c r="C71" s="503"/>
      <c r="D71" s="550"/>
      <c r="E71" s="550"/>
      <c r="F71" s="550"/>
      <c r="G71" s="550"/>
      <c r="H71" s="36"/>
      <c r="I71" s="87">
        <v>0</v>
      </c>
      <c r="J71" s="5"/>
      <c r="K71" s="5"/>
      <c r="L71" s="5"/>
      <c r="M71" s="5"/>
      <c r="N71" s="5"/>
      <c r="O71" s="5"/>
      <c r="P71" s="148"/>
      <c r="Q71" s="147"/>
    </row>
    <row r="72" spans="1:17" ht="12.75" customHeight="1">
      <c r="A72" s="29"/>
      <c r="B72" s="89" t="s">
        <v>143</v>
      </c>
      <c r="C72" s="503"/>
      <c r="D72" s="550"/>
      <c r="E72" s="550"/>
      <c r="F72" s="550"/>
      <c r="G72" s="550"/>
      <c r="H72" s="36"/>
      <c r="I72" s="87">
        <v>0</v>
      </c>
      <c r="J72" s="5"/>
      <c r="K72" s="5"/>
      <c r="L72" s="5"/>
      <c r="M72" s="5"/>
      <c r="N72" s="5"/>
      <c r="O72" s="5"/>
      <c r="P72" s="148"/>
      <c r="Q72" s="147"/>
    </row>
    <row r="73" spans="1:17" s="24" customFormat="1" ht="22.5" customHeight="1" thickBot="1">
      <c r="A73" s="362"/>
      <c r="B73" s="363"/>
      <c r="C73" s="363"/>
      <c r="D73" s="363"/>
      <c r="E73" s="364"/>
      <c r="F73" s="365"/>
      <c r="G73" s="551" t="s">
        <v>40</v>
      </c>
      <c r="H73" s="551"/>
      <c r="I73" s="366">
        <f>SUM(I56:I72)</f>
        <v>700</v>
      </c>
      <c r="J73" s="364"/>
      <c r="K73" s="364"/>
      <c r="L73" s="364"/>
      <c r="M73" s="364"/>
      <c r="N73" s="364"/>
      <c r="O73" s="364"/>
      <c r="P73" s="367"/>
      <c r="Q73" s="368"/>
    </row>
    <row r="74" spans="1:17" s="24" customFormat="1" ht="22.5" customHeight="1" thickTop="1">
      <c r="A74" s="7"/>
      <c r="B74" s="53"/>
      <c r="C74" s="11"/>
      <c r="D74" s="11"/>
      <c r="E74" s="11"/>
      <c r="F74" s="11"/>
      <c r="G74" s="7"/>
      <c r="H74" s="9"/>
      <c r="I74" s="9"/>
      <c r="J74" s="9"/>
      <c r="K74" s="9"/>
      <c r="L74" s="9"/>
      <c r="M74" s="9"/>
      <c r="N74" s="9"/>
      <c r="O74" s="9"/>
      <c r="P74" s="151" t="s">
        <v>80</v>
      </c>
      <c r="Q74" s="152">
        <f>+Q35</f>
        <v>0</v>
      </c>
    </row>
    <row r="75" spans="1:17" s="24" customFormat="1" ht="22.5" customHeight="1">
      <c r="A75" s="7"/>
      <c r="B75" s="53"/>
      <c r="C75" s="11"/>
      <c r="D75" s="11"/>
      <c r="E75" s="11"/>
      <c r="F75" s="11"/>
      <c r="G75" s="35" t="str">
        <f>E2</f>
        <v>ACME CONSULTING</v>
      </c>
      <c r="H75" s="9"/>
      <c r="I75" s="9"/>
      <c r="J75" s="151" t="s">
        <v>81</v>
      </c>
      <c r="K75" s="151" t="s">
        <v>81</v>
      </c>
      <c r="L75" s="151" t="s">
        <v>81</v>
      </c>
      <c r="M75" s="151" t="s">
        <v>81</v>
      </c>
      <c r="N75" s="151" t="s">
        <v>81</v>
      </c>
      <c r="O75" s="151" t="s">
        <v>81</v>
      </c>
      <c r="P75" s="151"/>
      <c r="Q75" s="152">
        <f>J54</f>
        <v>0</v>
      </c>
    </row>
    <row r="76" spans="1:17" s="24" customFormat="1" ht="22.5" customHeight="1" thickBot="1">
      <c r="A76" s="502">
        <f ca="1">TODAY()</f>
        <v>45328</v>
      </c>
      <c r="B76" s="502"/>
      <c r="C76" s="502"/>
      <c r="D76" s="34"/>
      <c r="E76" s="34"/>
      <c r="F76" s="34"/>
      <c r="G76" s="34"/>
      <c r="H76" s="34"/>
      <c r="I76" s="34"/>
      <c r="J76" s="154" t="s">
        <v>77</v>
      </c>
      <c r="K76" s="154" t="s">
        <v>77</v>
      </c>
      <c r="L76" s="154" t="s">
        <v>77</v>
      </c>
      <c r="M76" s="154" t="s">
        <v>77</v>
      </c>
      <c r="N76" s="154" t="s">
        <v>77</v>
      </c>
      <c r="O76" s="154" t="s">
        <v>77</v>
      </c>
      <c r="P76" s="154"/>
      <c r="Q76" s="155">
        <f>Q74+Q75</f>
        <v>0</v>
      </c>
    </row>
    <row r="77" spans="1:17" s="24" customFormat="1" ht="8.25" customHeight="1" thickTop="1">
      <c r="A77" s="69"/>
      <c r="B77" s="69"/>
      <c r="C77" s="69"/>
      <c r="D77" s="9"/>
      <c r="E77" s="9"/>
      <c r="F77" s="9"/>
      <c r="G77" s="9"/>
      <c r="H77" s="9"/>
      <c r="I77" s="9"/>
      <c r="J77" s="9"/>
      <c r="K77" s="9"/>
      <c r="L77" s="9"/>
      <c r="M77" s="9"/>
      <c r="N77" s="9"/>
      <c r="O77" s="9"/>
      <c r="P77" s="156"/>
      <c r="Q77" s="152"/>
    </row>
    <row r="78" spans="1:17" ht="12.75">
      <c r="A78" s="6"/>
      <c r="B78" s="30" t="s">
        <v>158</v>
      </c>
      <c r="C78" s="18"/>
      <c r="D78" s="19"/>
      <c r="E78" s="5"/>
      <c r="F78" s="30" t="s">
        <v>159</v>
      </c>
      <c r="G78" s="18"/>
      <c r="H78" s="19"/>
      <c r="I78" s="19"/>
      <c r="J78" s="19"/>
      <c r="K78" s="19"/>
      <c r="L78" s="19"/>
      <c r="M78" s="19"/>
      <c r="N78" s="19"/>
      <c r="O78" s="19"/>
      <c r="P78" s="114"/>
      <c r="Q78" s="147"/>
    </row>
    <row r="79" spans="1:17" ht="95.25" customHeight="1">
      <c r="A79" s="6"/>
      <c r="B79" s="552"/>
      <c r="C79" s="553"/>
      <c r="D79" s="553"/>
      <c r="E79" s="83"/>
      <c r="F79" s="552" t="s">
        <v>157</v>
      </c>
      <c r="G79" s="553"/>
      <c r="H79" s="553"/>
      <c r="I79" s="553"/>
      <c r="J79" s="84"/>
      <c r="K79" s="84"/>
      <c r="L79" s="84"/>
      <c r="M79" s="84"/>
      <c r="N79" s="84"/>
      <c r="O79" s="84"/>
      <c r="P79" s="157"/>
      <c r="Q79" s="147"/>
    </row>
    <row r="80" spans="1:17" ht="19.5" customHeight="1">
      <c r="A80" s="6"/>
      <c r="B80" s="4"/>
      <c r="C80" s="46" t="s">
        <v>45</v>
      </c>
      <c r="D80" s="180">
        <v>0</v>
      </c>
      <c r="E80" s="5"/>
      <c r="F80" s="5"/>
      <c r="G80" s="5"/>
      <c r="H80" s="46" t="s">
        <v>46</v>
      </c>
      <c r="I80" s="180">
        <v>0</v>
      </c>
      <c r="J80" s="77"/>
      <c r="K80" s="77"/>
      <c r="L80" s="77"/>
      <c r="M80" s="77"/>
      <c r="N80" s="77"/>
      <c r="O80" s="77"/>
      <c r="P80" s="158"/>
      <c r="Q80" s="147"/>
    </row>
    <row r="81" spans="1:16" ht="9.75" customHeight="1">
      <c r="A81" s="1"/>
      <c r="B81" s="1"/>
      <c r="D81" s="1"/>
      <c r="E81" s="1"/>
      <c r="F81" s="1"/>
      <c r="G81" s="1"/>
      <c r="H81" s="1"/>
      <c r="I81" s="1"/>
      <c r="J81" s="1"/>
      <c r="K81" s="1"/>
      <c r="L81" s="1"/>
      <c r="M81" s="1"/>
      <c r="N81" s="1"/>
      <c r="O81" s="1"/>
      <c r="P81" s="1"/>
    </row>
    <row r="82" spans="1:16" ht="20.25" customHeight="1">
      <c r="A82" s="1"/>
      <c r="B82" s="1"/>
      <c r="D82" s="1"/>
      <c r="E82" s="1"/>
      <c r="F82" s="1"/>
      <c r="G82" s="1"/>
      <c r="H82" s="1"/>
      <c r="I82" s="1"/>
      <c r="J82" s="1"/>
      <c r="K82" s="1"/>
      <c r="L82" s="1"/>
      <c r="M82" s="1"/>
      <c r="N82" s="1"/>
      <c r="O82" s="1"/>
      <c r="P82" s="1"/>
    </row>
    <row r="83" spans="1:16" ht="20.25" customHeight="1">
      <c r="A83" s="1"/>
      <c r="B83" s="1"/>
      <c r="D83" s="1"/>
      <c r="E83" s="1"/>
      <c r="F83" s="1"/>
      <c r="G83" s="1"/>
      <c r="H83" s="1"/>
      <c r="I83" s="1"/>
      <c r="J83" s="1"/>
      <c r="K83" s="1"/>
      <c r="L83" s="1"/>
      <c r="M83" s="1"/>
      <c r="N83" s="1"/>
      <c r="O83" s="1"/>
      <c r="P83" s="1"/>
    </row>
    <row r="84" spans="1:16" ht="20.25" customHeight="1">
      <c r="A84" s="1"/>
      <c r="B84" s="1"/>
      <c r="D84" s="1"/>
      <c r="E84" s="1"/>
      <c r="F84" s="1"/>
      <c r="G84" s="1"/>
      <c r="H84" s="1"/>
      <c r="I84" s="1"/>
      <c r="J84" s="1"/>
      <c r="K84" s="1"/>
      <c r="L84" s="1"/>
      <c r="M84" s="1"/>
      <c r="N84" s="1"/>
      <c r="O84" s="1"/>
      <c r="P84" s="1"/>
    </row>
    <row r="85" ht="11.25">
      <c r="Q85" s="76"/>
    </row>
  </sheetData>
  <sheetProtection formatCells="0" formatColumns="0" formatRows="0" insertColumns="0" insertRows="0"/>
  <mergeCells count="74">
    <mergeCell ref="B30:C30"/>
    <mergeCell ref="B31:C31"/>
    <mergeCell ref="B37:C37"/>
    <mergeCell ref="B20:C20"/>
    <mergeCell ref="C67:G67"/>
    <mergeCell ref="B16:C16"/>
    <mergeCell ref="G73:H73"/>
    <mergeCell ref="C49:G49"/>
    <mergeCell ref="C48:G48"/>
    <mergeCell ref="C46:G46"/>
    <mergeCell ref="E41:J41"/>
    <mergeCell ref="A35:C35"/>
    <mergeCell ref="B24:C24"/>
    <mergeCell ref="C72:G72"/>
    <mergeCell ref="L14:L15"/>
    <mergeCell ref="I14:I15"/>
    <mergeCell ref="B27:C27"/>
    <mergeCell ref="J14:J15"/>
    <mergeCell ref="P1:Q1"/>
    <mergeCell ref="Q14:Q15"/>
    <mergeCell ref="B22:C22"/>
    <mergeCell ref="B23:C23"/>
    <mergeCell ref="H14:H15"/>
    <mergeCell ref="B17:C17"/>
    <mergeCell ref="C68:G68"/>
    <mergeCell ref="C69:G69"/>
    <mergeCell ref="C70:G70"/>
    <mergeCell ref="C71:G71"/>
    <mergeCell ref="E2:J2"/>
    <mergeCell ref="C56:G56"/>
    <mergeCell ref="I35:P35"/>
    <mergeCell ref="C61:G61"/>
    <mergeCell ref="C62:G62"/>
    <mergeCell ref="C63:G63"/>
    <mergeCell ref="B79:D79"/>
    <mergeCell ref="F79:I79"/>
    <mergeCell ref="C57:G57"/>
    <mergeCell ref="C58:G58"/>
    <mergeCell ref="C59:G59"/>
    <mergeCell ref="C60:G60"/>
    <mergeCell ref="C64:G64"/>
    <mergeCell ref="C65:G65"/>
    <mergeCell ref="C66:G66"/>
    <mergeCell ref="A76:C76"/>
    <mergeCell ref="G14:G15"/>
    <mergeCell ref="B26:C26"/>
    <mergeCell ref="E40:J40"/>
    <mergeCell ref="C51:G51"/>
    <mergeCell ref="C50:G50"/>
    <mergeCell ref="C53:G53"/>
    <mergeCell ref="C52:G52"/>
    <mergeCell ref="C47:G47"/>
    <mergeCell ref="B18:C18"/>
    <mergeCell ref="B19:C19"/>
    <mergeCell ref="A1:F1"/>
    <mergeCell ref="A39:F39"/>
    <mergeCell ref="F14:F15"/>
    <mergeCell ref="B21:C21"/>
    <mergeCell ref="B25:C25"/>
    <mergeCell ref="B38:C38"/>
    <mergeCell ref="D14:D15"/>
    <mergeCell ref="E14:E15"/>
    <mergeCell ref="A34:C34"/>
    <mergeCell ref="B28:C28"/>
    <mergeCell ref="E3:J3"/>
    <mergeCell ref="A5:C5"/>
    <mergeCell ref="A6:C6"/>
    <mergeCell ref="A13:D13"/>
    <mergeCell ref="P39:Q39"/>
    <mergeCell ref="P14:P15"/>
    <mergeCell ref="B29:C29"/>
    <mergeCell ref="B32:C32"/>
    <mergeCell ref="B33:C33"/>
    <mergeCell ref="K14:K15"/>
  </mergeCells>
  <printOptions gridLines="1" horizontalCentered="1"/>
  <pageMargins left="0.25" right="0.25" top="0.5" bottom="0.25" header="0.25" footer="0.45"/>
  <pageSetup cellComments="asDisplayed" horizontalDpi="600" verticalDpi="600" orientation="landscape" scale="79" r:id="rId1"/>
  <headerFooter alignWithMargins="0">
    <oddHeader>&amp;R&amp;"Arial,Bold"EXHIBIT C</oddHeader>
  </headerFooter>
  <rowBreaks count="1" manualBreakCount="1">
    <brk id="38" max="255" man="1"/>
  </rowBreaks>
  <colBreaks count="2" manualBreakCount="2">
    <brk id="17" max="65535" man="1"/>
    <brk id="20" max="65535" man="1"/>
  </colBreaks>
  <ignoredErrors>
    <ignoredError sqref="I73" emptyCellReference="1"/>
    <ignoredError sqref="J46 J49" unlockedFormula="1"/>
    <ignoredError sqref="P20:Q33" formula="1"/>
  </ignoredErrors>
</worksheet>
</file>

<file path=xl/worksheets/sheet4.xml><?xml version="1.0" encoding="utf-8"?>
<worksheet xmlns="http://schemas.openxmlformats.org/spreadsheetml/2006/main" xmlns:r="http://schemas.openxmlformats.org/officeDocument/2006/relationships">
  <sheetPr>
    <tabColor indexed="41"/>
  </sheetPr>
  <dimension ref="A1:S85"/>
  <sheetViews>
    <sheetView zoomScale="75" zoomScaleNormal="75" zoomScaleSheetLayoutView="75" zoomScalePageLayoutView="0" workbookViewId="0" topLeftCell="A1">
      <selection activeCell="AF37" sqref="AF37"/>
    </sheetView>
  </sheetViews>
  <sheetFormatPr defaultColWidth="9.140625" defaultRowHeight="12.75"/>
  <cols>
    <col min="1" max="1" width="5.8515625" style="3" customWidth="1"/>
    <col min="2" max="2" width="27.8515625" style="55" customWidth="1"/>
    <col min="3" max="3" width="23.00390625" style="1" bestFit="1" customWidth="1"/>
    <col min="4" max="6" width="11.57421875" style="2" customWidth="1"/>
    <col min="7" max="7" width="13.140625" style="2" customWidth="1"/>
    <col min="8" max="8" width="12.28125" style="2" customWidth="1"/>
    <col min="9" max="9" width="9.00390625" style="2" customWidth="1"/>
    <col min="10" max="10" width="11.7109375" style="2" customWidth="1"/>
    <col min="11" max="11" width="11.421875" style="2" customWidth="1"/>
    <col min="12" max="15" width="11.57421875" style="2" hidden="1" customWidth="1"/>
    <col min="16" max="16" width="11.00390625" style="2" customWidth="1"/>
    <col min="17" max="17" width="12.00390625" style="1" customWidth="1"/>
    <col min="18" max="18" width="3.00390625" style="1" customWidth="1"/>
    <col min="19" max="20" width="8.7109375" style="1" customWidth="1"/>
    <col min="21" max="16384" width="9.140625" style="1" customWidth="1"/>
  </cols>
  <sheetData>
    <row r="1" spans="1:17" ht="18.75">
      <c r="A1" s="584" t="s">
        <v>68</v>
      </c>
      <c r="B1" s="585"/>
      <c r="C1" s="585"/>
      <c r="D1" s="585"/>
      <c r="E1" s="585"/>
      <c r="F1" s="585"/>
      <c r="G1" s="189"/>
      <c r="H1" s="189"/>
      <c r="I1" s="189" t="s">
        <v>185</v>
      </c>
      <c r="J1" s="189"/>
      <c r="K1" s="189"/>
      <c r="L1" s="189"/>
      <c r="M1" s="189"/>
      <c r="N1" s="189"/>
      <c r="O1" s="189"/>
      <c r="P1" s="586"/>
      <c r="Q1" s="587"/>
    </row>
    <row r="2" spans="1:17" ht="14.25" customHeight="1">
      <c r="A2" s="190"/>
      <c r="B2" s="113"/>
      <c r="C2" s="113"/>
      <c r="D2" s="118" t="s">
        <v>5</v>
      </c>
      <c r="E2" s="542" t="s">
        <v>85</v>
      </c>
      <c r="F2" s="542"/>
      <c r="G2" s="542"/>
      <c r="H2" s="542"/>
      <c r="I2" s="542"/>
      <c r="J2" s="542"/>
      <c r="K2" s="119"/>
      <c r="L2" s="119"/>
      <c r="M2" s="119"/>
      <c r="N2" s="119"/>
      <c r="O2" s="119"/>
      <c r="P2" s="116"/>
      <c r="Q2" s="191"/>
    </row>
    <row r="3" spans="1:17" ht="12" customHeight="1">
      <c r="A3" s="190"/>
      <c r="B3" s="113"/>
      <c r="C3" s="114"/>
      <c r="D3" s="118" t="s">
        <v>6</v>
      </c>
      <c r="E3" s="517" t="s">
        <v>18</v>
      </c>
      <c r="F3" s="517"/>
      <c r="G3" s="517"/>
      <c r="H3" s="517"/>
      <c r="I3" s="517"/>
      <c r="J3" s="517"/>
      <c r="K3" s="67"/>
      <c r="L3" s="67"/>
      <c r="M3" s="67"/>
      <c r="N3" s="67"/>
      <c r="O3" s="67"/>
      <c r="P3" s="120"/>
      <c r="Q3" s="192"/>
    </row>
    <row r="4" spans="1:17" ht="12" customHeight="1">
      <c r="A4" s="190"/>
      <c r="B4" s="113"/>
      <c r="C4" s="114"/>
      <c r="D4" s="114"/>
      <c r="E4" s="5"/>
      <c r="F4" s="5"/>
      <c r="G4" s="10"/>
      <c r="H4" s="5"/>
      <c r="I4" s="5"/>
      <c r="J4" s="5"/>
      <c r="K4" s="5"/>
      <c r="L4" s="5"/>
      <c r="M4" s="5"/>
      <c r="N4" s="5"/>
      <c r="O4" s="5"/>
      <c r="P4" s="5"/>
      <c r="Q4" s="193"/>
    </row>
    <row r="5" spans="1:17" ht="24" customHeight="1">
      <c r="A5" s="588" t="s">
        <v>65</v>
      </c>
      <c r="B5" s="528"/>
      <c r="C5" s="528"/>
      <c r="D5" s="93" t="s">
        <v>30</v>
      </c>
      <c r="E5" s="94" t="s">
        <v>35</v>
      </c>
      <c r="F5" s="94" t="s">
        <v>34</v>
      </c>
      <c r="G5" s="94" t="s">
        <v>33</v>
      </c>
      <c r="H5" s="94" t="s">
        <v>36</v>
      </c>
      <c r="I5" s="95" t="s">
        <v>32</v>
      </c>
      <c r="J5" s="96" t="s">
        <v>31</v>
      </c>
      <c r="K5" s="94" t="s">
        <v>145</v>
      </c>
      <c r="L5" s="94" t="s">
        <v>154</v>
      </c>
      <c r="M5" s="94" t="s">
        <v>165</v>
      </c>
      <c r="N5" s="94" t="s">
        <v>153</v>
      </c>
      <c r="O5" s="94" t="s">
        <v>149</v>
      </c>
      <c r="P5" s="40"/>
      <c r="Q5" s="194"/>
    </row>
    <row r="6" spans="1:17" ht="34.5" customHeight="1">
      <c r="A6" s="589" t="s">
        <v>66</v>
      </c>
      <c r="B6" s="506"/>
      <c r="C6" s="506"/>
      <c r="D6" s="105" t="s">
        <v>187</v>
      </c>
      <c r="E6" s="106" t="s">
        <v>118</v>
      </c>
      <c r="F6" s="106" t="s">
        <v>119</v>
      </c>
      <c r="G6" s="106" t="s">
        <v>120</v>
      </c>
      <c r="H6" s="106" t="s">
        <v>121</v>
      </c>
      <c r="I6" s="106" t="s">
        <v>123</v>
      </c>
      <c r="J6" s="107" t="s">
        <v>124</v>
      </c>
      <c r="K6" s="106" t="s">
        <v>146</v>
      </c>
      <c r="L6" s="106" t="s">
        <v>147</v>
      </c>
      <c r="M6" s="106" t="s">
        <v>148</v>
      </c>
      <c r="N6" s="106" t="s">
        <v>151</v>
      </c>
      <c r="O6" s="106" t="s">
        <v>152</v>
      </c>
      <c r="P6" s="41"/>
      <c r="Q6" s="194"/>
    </row>
    <row r="7" spans="1:17" ht="18.75" customHeight="1">
      <c r="A7" s="195"/>
      <c r="B7" s="10"/>
      <c r="C7" s="46" t="s">
        <v>0</v>
      </c>
      <c r="D7" s="108">
        <v>250</v>
      </c>
      <c r="E7" s="109">
        <v>180</v>
      </c>
      <c r="F7" s="109">
        <v>125</v>
      </c>
      <c r="G7" s="109">
        <v>60</v>
      </c>
      <c r="H7" s="109">
        <v>35</v>
      </c>
      <c r="I7" s="109">
        <v>40</v>
      </c>
      <c r="J7" s="110">
        <v>32.5</v>
      </c>
      <c r="K7" s="109">
        <v>0</v>
      </c>
      <c r="L7" s="109">
        <v>0</v>
      </c>
      <c r="M7" s="109">
        <v>0</v>
      </c>
      <c r="N7" s="109">
        <v>0</v>
      </c>
      <c r="O7" s="109">
        <v>0</v>
      </c>
      <c r="P7" s="42"/>
      <c r="Q7" s="194"/>
    </row>
    <row r="8" spans="1:17" ht="12" customHeight="1">
      <c r="A8" s="195"/>
      <c r="B8" s="10" t="s">
        <v>1</v>
      </c>
      <c r="C8" s="15">
        <v>0.25</v>
      </c>
      <c r="D8" s="8">
        <f aca="true" t="shared" si="0" ref="D8:O8">D7*$C$8</f>
        <v>62.5</v>
      </c>
      <c r="E8" s="8">
        <f t="shared" si="0"/>
        <v>45</v>
      </c>
      <c r="F8" s="8">
        <f t="shared" si="0"/>
        <v>31.25</v>
      </c>
      <c r="G8" s="8">
        <f t="shared" si="0"/>
        <v>15</v>
      </c>
      <c r="H8" s="8">
        <f t="shared" si="0"/>
        <v>8.75</v>
      </c>
      <c r="I8" s="8">
        <f t="shared" si="0"/>
        <v>10</v>
      </c>
      <c r="J8" s="8">
        <f t="shared" si="0"/>
        <v>8.125</v>
      </c>
      <c r="K8" s="8">
        <f t="shared" si="0"/>
        <v>0</v>
      </c>
      <c r="L8" s="8">
        <f t="shared" si="0"/>
        <v>0</v>
      </c>
      <c r="M8" s="8">
        <f t="shared" si="0"/>
        <v>0</v>
      </c>
      <c r="N8" s="8">
        <f t="shared" si="0"/>
        <v>0</v>
      </c>
      <c r="O8" s="8">
        <f t="shared" si="0"/>
        <v>0</v>
      </c>
      <c r="P8" s="8"/>
      <c r="Q8" s="194"/>
    </row>
    <row r="9" spans="1:17" ht="12" customHeight="1">
      <c r="A9" s="195"/>
      <c r="B9" s="10" t="s">
        <v>2</v>
      </c>
      <c r="C9" s="15">
        <v>0.17</v>
      </c>
      <c r="D9" s="8">
        <f aca="true" t="shared" si="1" ref="D9:I9">+D7*$C$9</f>
        <v>42.5</v>
      </c>
      <c r="E9" s="8">
        <f t="shared" si="1"/>
        <v>30.6</v>
      </c>
      <c r="F9" s="8">
        <f t="shared" si="1"/>
        <v>21.25</v>
      </c>
      <c r="G9" s="8">
        <f t="shared" si="1"/>
        <v>10.200000000000001</v>
      </c>
      <c r="H9" s="8">
        <f t="shared" si="1"/>
        <v>5.95</v>
      </c>
      <c r="I9" s="8">
        <f t="shared" si="1"/>
        <v>6.800000000000001</v>
      </c>
      <c r="J9" s="8">
        <f aca="true" t="shared" si="2" ref="J9:O9">J7*$C$9</f>
        <v>5.525</v>
      </c>
      <c r="K9" s="8">
        <f t="shared" si="2"/>
        <v>0</v>
      </c>
      <c r="L9" s="8">
        <f t="shared" si="2"/>
        <v>0</v>
      </c>
      <c r="M9" s="8">
        <f t="shared" si="2"/>
        <v>0</v>
      </c>
      <c r="N9" s="8">
        <f t="shared" si="2"/>
        <v>0</v>
      </c>
      <c r="O9" s="8">
        <f t="shared" si="2"/>
        <v>0</v>
      </c>
      <c r="P9" s="8"/>
      <c r="Q9" s="194"/>
    </row>
    <row r="10" spans="1:17" ht="12" customHeight="1">
      <c r="A10" s="195"/>
      <c r="B10" s="10" t="s">
        <v>3</v>
      </c>
      <c r="C10" s="15">
        <v>0.05</v>
      </c>
      <c r="D10" s="8">
        <f aca="true" t="shared" si="3" ref="D10:I10">+D7*$C$10</f>
        <v>12.5</v>
      </c>
      <c r="E10" s="8">
        <f t="shared" si="3"/>
        <v>9</v>
      </c>
      <c r="F10" s="8">
        <f t="shared" si="3"/>
        <v>6.25</v>
      </c>
      <c r="G10" s="8">
        <f t="shared" si="3"/>
        <v>3</v>
      </c>
      <c r="H10" s="8">
        <f t="shared" si="3"/>
        <v>1.75</v>
      </c>
      <c r="I10" s="8">
        <f t="shared" si="3"/>
        <v>2</v>
      </c>
      <c r="J10" s="8">
        <f aca="true" t="shared" si="4" ref="J10:O10">J7*$C$10</f>
        <v>1.625</v>
      </c>
      <c r="K10" s="8">
        <f t="shared" si="4"/>
        <v>0</v>
      </c>
      <c r="L10" s="8">
        <f t="shared" si="4"/>
        <v>0</v>
      </c>
      <c r="M10" s="8">
        <f t="shared" si="4"/>
        <v>0</v>
      </c>
      <c r="N10" s="8">
        <f t="shared" si="4"/>
        <v>0</v>
      </c>
      <c r="O10" s="8">
        <f t="shared" si="4"/>
        <v>0</v>
      </c>
      <c r="P10" s="8"/>
      <c r="Q10" s="194"/>
    </row>
    <row r="11" spans="1:17" ht="12" customHeight="1">
      <c r="A11" s="195"/>
      <c r="B11" s="10" t="s">
        <v>4</v>
      </c>
      <c r="C11" s="15">
        <v>0.08</v>
      </c>
      <c r="D11" s="8">
        <f aca="true" t="shared" si="5" ref="D11:I11">SUM(D7:D10)*$C$11</f>
        <v>29.400000000000002</v>
      </c>
      <c r="E11" s="8">
        <f t="shared" si="5"/>
        <v>21.168000000000003</v>
      </c>
      <c r="F11" s="8">
        <f t="shared" si="5"/>
        <v>14.700000000000001</v>
      </c>
      <c r="G11" s="8">
        <f t="shared" si="5"/>
        <v>7.056</v>
      </c>
      <c r="H11" s="8">
        <f t="shared" si="5"/>
        <v>4.1160000000000005</v>
      </c>
      <c r="I11" s="8">
        <f t="shared" si="5"/>
        <v>4.704</v>
      </c>
      <c r="J11" s="8">
        <f aca="true" t="shared" si="6" ref="J11:O11">SUM(J7:J10)*$C$11</f>
        <v>3.822</v>
      </c>
      <c r="K11" s="8">
        <f t="shared" si="6"/>
        <v>0</v>
      </c>
      <c r="L11" s="8">
        <f t="shared" si="6"/>
        <v>0</v>
      </c>
      <c r="M11" s="8">
        <f t="shared" si="6"/>
        <v>0</v>
      </c>
      <c r="N11" s="8">
        <f t="shared" si="6"/>
        <v>0</v>
      </c>
      <c r="O11" s="8">
        <f t="shared" si="6"/>
        <v>0</v>
      </c>
      <c r="P11" s="8"/>
      <c r="Q11" s="194"/>
    </row>
    <row r="12" spans="1:17" ht="18" customHeight="1">
      <c r="A12" s="195"/>
      <c r="B12" s="10"/>
      <c r="C12" s="47" t="s">
        <v>67</v>
      </c>
      <c r="D12" s="13">
        <f>SUM(D7:D11)</f>
        <v>396.9</v>
      </c>
      <c r="E12" s="13">
        <f aca="true" t="shared" si="7" ref="E12:J12">SUM(E7:E11)</f>
        <v>285.76800000000003</v>
      </c>
      <c r="F12" s="13">
        <f t="shared" si="7"/>
        <v>198.45</v>
      </c>
      <c r="G12" s="13">
        <f t="shared" si="7"/>
        <v>95.256</v>
      </c>
      <c r="H12" s="13">
        <f t="shared" si="7"/>
        <v>55.566</v>
      </c>
      <c r="I12" s="13">
        <f t="shared" si="7"/>
        <v>63.504</v>
      </c>
      <c r="J12" s="13">
        <f t="shared" si="7"/>
        <v>51.597</v>
      </c>
      <c r="K12" s="13">
        <f>SUM(K7:K11)</f>
        <v>0</v>
      </c>
      <c r="L12" s="13">
        <f>SUM(L7:L11)</f>
        <v>0</v>
      </c>
      <c r="M12" s="13">
        <f>SUM(M7:M11)</f>
        <v>0</v>
      </c>
      <c r="N12" s="13">
        <f>SUM(N7:N11)</f>
        <v>0</v>
      </c>
      <c r="O12" s="13">
        <f>SUM(O7:O11)</f>
        <v>0</v>
      </c>
      <c r="P12" s="13"/>
      <c r="Q12" s="196"/>
    </row>
    <row r="13" spans="1:17" ht="21.75" customHeight="1" thickBot="1">
      <c r="A13" s="579" t="s">
        <v>9</v>
      </c>
      <c r="B13" s="531"/>
      <c r="C13" s="531"/>
      <c r="D13" s="531"/>
      <c r="E13" s="5"/>
      <c r="F13" s="5"/>
      <c r="G13" s="5"/>
      <c r="H13" s="5"/>
      <c r="I13" s="5"/>
      <c r="J13" s="5"/>
      <c r="K13" s="50"/>
      <c r="L13" s="50"/>
      <c r="M13" s="50"/>
      <c r="N13" s="50"/>
      <c r="O13" s="50"/>
      <c r="P13" s="122"/>
      <c r="Q13" s="197"/>
    </row>
    <row r="14" spans="1:17" ht="15" customHeight="1" thickBot="1" thickTop="1">
      <c r="A14" s="307"/>
      <c r="B14" s="308"/>
      <c r="C14" s="308"/>
      <c r="D14" s="580" t="s">
        <v>186</v>
      </c>
      <c r="E14" s="568" t="s">
        <v>176</v>
      </c>
      <c r="F14" s="568" t="s">
        <v>177</v>
      </c>
      <c r="G14" s="568" t="s">
        <v>178</v>
      </c>
      <c r="H14" s="568" t="s">
        <v>179</v>
      </c>
      <c r="I14" s="568" t="s">
        <v>180</v>
      </c>
      <c r="J14" s="568" t="s">
        <v>181</v>
      </c>
      <c r="K14" s="571" t="s">
        <v>181</v>
      </c>
      <c r="L14" s="573" t="s">
        <v>182</v>
      </c>
      <c r="M14" s="394"/>
      <c r="N14" s="322"/>
      <c r="O14" s="322"/>
      <c r="P14" s="575" t="s">
        <v>10</v>
      </c>
      <c r="Q14" s="577" t="s">
        <v>8</v>
      </c>
    </row>
    <row r="15" spans="1:17" ht="26.25" customHeight="1" thickBot="1">
      <c r="A15" s="309"/>
      <c r="B15" s="310" t="s">
        <v>183</v>
      </c>
      <c r="C15" s="311"/>
      <c r="D15" s="581"/>
      <c r="E15" s="569"/>
      <c r="F15" s="569"/>
      <c r="G15" s="569"/>
      <c r="H15" s="569"/>
      <c r="I15" s="569"/>
      <c r="J15" s="569"/>
      <c r="K15" s="572"/>
      <c r="L15" s="574"/>
      <c r="M15" s="323">
        <v>0</v>
      </c>
      <c r="N15" s="323">
        <v>0</v>
      </c>
      <c r="O15" s="323">
        <v>0</v>
      </c>
      <c r="P15" s="576"/>
      <c r="Q15" s="578"/>
    </row>
    <row r="16" spans="1:19" ht="15.75" customHeight="1" thickBot="1">
      <c r="A16" s="313">
        <v>1</v>
      </c>
      <c r="B16" s="556" t="s">
        <v>192</v>
      </c>
      <c r="C16" s="556"/>
      <c r="D16" s="314"/>
      <c r="E16" s="315"/>
      <c r="F16" s="315"/>
      <c r="G16" s="315"/>
      <c r="H16" s="315"/>
      <c r="I16" s="315"/>
      <c r="J16" s="315"/>
      <c r="K16" s="327"/>
      <c r="L16" s="396"/>
      <c r="M16" s="317"/>
      <c r="N16" s="312"/>
      <c r="O16" s="312"/>
      <c r="P16" s="332"/>
      <c r="Q16" s="333"/>
      <c r="S16" s="2"/>
    </row>
    <row r="17" spans="1:19" ht="15.75" customHeight="1">
      <c r="A17" s="393">
        <v>1.1</v>
      </c>
      <c r="B17" s="570" t="s">
        <v>193</v>
      </c>
      <c r="C17" s="570"/>
      <c r="D17" s="437">
        <v>0</v>
      </c>
      <c r="E17" s="437">
        <v>0</v>
      </c>
      <c r="F17" s="437">
        <v>0</v>
      </c>
      <c r="G17" s="437">
        <v>0</v>
      </c>
      <c r="H17" s="437">
        <v>0</v>
      </c>
      <c r="I17" s="437">
        <v>0</v>
      </c>
      <c r="J17" s="437">
        <v>0</v>
      </c>
      <c r="K17" s="438">
        <v>0</v>
      </c>
      <c r="L17" s="439"/>
      <c r="M17" s="395"/>
      <c r="N17" s="373"/>
      <c r="O17" s="373"/>
      <c r="P17" s="370">
        <f>SUM(D17:K17)</f>
        <v>0</v>
      </c>
      <c r="Q17" s="371">
        <f>D17*$D$12+E17*$E$12+F17*$F$12+G17*$G$12+H17*$H$12+I17*$I$12+J17*$J$12</f>
        <v>0</v>
      </c>
      <c r="S17" s="2"/>
    </row>
    <row r="18" spans="1:19" ht="15.75" customHeight="1">
      <c r="A18" s="393">
        <v>1.2</v>
      </c>
      <c r="B18" s="570" t="s">
        <v>194</v>
      </c>
      <c r="C18" s="570"/>
      <c r="D18" s="437">
        <v>0</v>
      </c>
      <c r="E18" s="437">
        <v>0</v>
      </c>
      <c r="F18" s="437">
        <v>0</v>
      </c>
      <c r="G18" s="437">
        <v>0</v>
      </c>
      <c r="H18" s="437">
        <v>0</v>
      </c>
      <c r="I18" s="437">
        <v>0</v>
      </c>
      <c r="J18" s="437">
        <v>0</v>
      </c>
      <c r="K18" s="438">
        <v>0</v>
      </c>
      <c r="L18" s="439"/>
      <c r="M18" s="395"/>
      <c r="N18" s="373"/>
      <c r="O18" s="373"/>
      <c r="P18" s="370">
        <f>SUM(D18:K18)</f>
        <v>0</v>
      </c>
      <c r="Q18" s="371">
        <f>D18*$D$12+E18*$E$12+F18*$F$12+G18*$G$12+H18*$H$12+I18*$I$12+J18*$J$12</f>
        <v>0</v>
      </c>
      <c r="S18" s="2"/>
    </row>
    <row r="19" spans="1:19" ht="15.75" customHeight="1">
      <c r="A19" s="393">
        <v>1.3</v>
      </c>
      <c r="B19" s="570" t="s">
        <v>195</v>
      </c>
      <c r="C19" s="570"/>
      <c r="D19" s="436">
        <v>0</v>
      </c>
      <c r="E19" s="436">
        <v>0</v>
      </c>
      <c r="F19" s="436">
        <v>0</v>
      </c>
      <c r="G19" s="436">
        <v>0</v>
      </c>
      <c r="H19" s="436">
        <v>0</v>
      </c>
      <c r="I19" s="436">
        <v>0</v>
      </c>
      <c r="J19" s="436">
        <v>0</v>
      </c>
      <c r="K19" s="372">
        <v>0</v>
      </c>
      <c r="L19" s="397"/>
      <c r="M19" s="395"/>
      <c r="N19" s="373"/>
      <c r="O19" s="373"/>
      <c r="P19" s="332">
        <f>SUM(D19:K19)</f>
        <v>0</v>
      </c>
      <c r="Q19" s="333">
        <f>D19*$D$12+E19*$E$12+F19*$F$12+G19*$G$12+H19*$H$12+I19*$I$12+J19*$J$12</f>
        <v>0</v>
      </c>
      <c r="S19" s="2"/>
    </row>
    <row r="20" spans="1:19" ht="15.75" customHeight="1" thickBot="1">
      <c r="A20" s="392"/>
      <c r="B20" s="557" t="s">
        <v>91</v>
      </c>
      <c r="C20" s="557"/>
      <c r="D20" s="398">
        <f>SUM(D17:D19)</f>
        <v>0</v>
      </c>
      <c r="E20" s="398">
        <f aca="true" t="shared" si="8" ref="E20:Q20">SUM(E17:E19)</f>
        <v>0</v>
      </c>
      <c r="F20" s="398">
        <f t="shared" si="8"/>
        <v>0</v>
      </c>
      <c r="G20" s="398">
        <f t="shared" si="8"/>
        <v>0</v>
      </c>
      <c r="H20" s="398">
        <f t="shared" si="8"/>
        <v>0</v>
      </c>
      <c r="I20" s="398">
        <f t="shared" si="8"/>
        <v>0</v>
      </c>
      <c r="J20" s="398">
        <f t="shared" si="8"/>
        <v>0</v>
      </c>
      <c r="K20" s="399">
        <f t="shared" si="8"/>
        <v>0</v>
      </c>
      <c r="L20" s="400">
        <f t="shared" si="8"/>
        <v>0</v>
      </c>
      <c r="M20" s="395">
        <f t="shared" si="8"/>
        <v>0</v>
      </c>
      <c r="N20" s="373">
        <f t="shared" si="8"/>
        <v>0</v>
      </c>
      <c r="O20" s="373">
        <f t="shared" si="8"/>
        <v>0</v>
      </c>
      <c r="P20" s="330">
        <f t="shared" si="8"/>
        <v>0</v>
      </c>
      <c r="Q20" s="331">
        <f t="shared" si="8"/>
        <v>0</v>
      </c>
      <c r="S20" s="2"/>
    </row>
    <row r="21" spans="1:19" ht="15.75" customHeight="1">
      <c r="A21" s="393">
        <v>2</v>
      </c>
      <c r="B21" s="567" t="s">
        <v>196</v>
      </c>
      <c r="C21" s="567"/>
      <c r="D21" s="401">
        <v>0</v>
      </c>
      <c r="E21" s="401">
        <v>0</v>
      </c>
      <c r="F21" s="401">
        <v>0</v>
      </c>
      <c r="G21" s="401">
        <v>0</v>
      </c>
      <c r="H21" s="401">
        <v>0</v>
      </c>
      <c r="I21" s="401">
        <v>0</v>
      </c>
      <c r="J21" s="401">
        <v>0</v>
      </c>
      <c r="K21" s="372">
        <v>0</v>
      </c>
      <c r="L21" s="397"/>
      <c r="M21" s="395"/>
      <c r="N21" s="373"/>
      <c r="O21" s="373"/>
      <c r="P21" s="332">
        <f aca="true" t="shared" si="9" ref="P21:P33">SUM(D21:K21)</f>
        <v>0</v>
      </c>
      <c r="Q21" s="333">
        <f aca="true" t="shared" si="10" ref="Q21:Q33">D21*$D$12+E21*$E$12+F21*$F$12+G21*$G$12+H21*$H$12+I21*$I$12+J21*$J$12</f>
        <v>0</v>
      </c>
      <c r="S21" s="2"/>
    </row>
    <row r="22" spans="1:19" ht="15.75" customHeight="1" thickBot="1">
      <c r="A22" s="392"/>
      <c r="B22" s="557" t="s">
        <v>93</v>
      </c>
      <c r="C22" s="557"/>
      <c r="D22" s="404">
        <f aca="true" t="shared" si="11" ref="D22:K22">SUM(D21:D21)</f>
        <v>0</v>
      </c>
      <c r="E22" s="404">
        <f t="shared" si="11"/>
        <v>0</v>
      </c>
      <c r="F22" s="404">
        <f t="shared" si="11"/>
        <v>0</v>
      </c>
      <c r="G22" s="404">
        <f t="shared" si="11"/>
        <v>0</v>
      </c>
      <c r="H22" s="404">
        <f t="shared" si="11"/>
        <v>0</v>
      </c>
      <c r="I22" s="404">
        <f t="shared" si="11"/>
        <v>0</v>
      </c>
      <c r="J22" s="404">
        <f t="shared" si="11"/>
        <v>0</v>
      </c>
      <c r="K22" s="407">
        <f t="shared" si="11"/>
        <v>0</v>
      </c>
      <c r="L22" s="397">
        <f>SUM(D22:K22)</f>
        <v>0</v>
      </c>
      <c r="M22" s="395">
        <v>0</v>
      </c>
      <c r="N22" s="373">
        <v>0</v>
      </c>
      <c r="O22" s="373">
        <v>0</v>
      </c>
      <c r="P22" s="330">
        <f t="shared" si="9"/>
        <v>0</v>
      </c>
      <c r="Q22" s="331">
        <f t="shared" si="10"/>
        <v>0</v>
      </c>
      <c r="S22" s="2"/>
    </row>
    <row r="23" spans="1:19" ht="15.75" customHeight="1">
      <c r="A23" s="393">
        <v>3</v>
      </c>
      <c r="B23" s="567" t="s">
        <v>197</v>
      </c>
      <c r="C23" s="567"/>
      <c r="D23" s="401">
        <v>0</v>
      </c>
      <c r="E23" s="401">
        <v>0</v>
      </c>
      <c r="F23" s="401">
        <v>0</v>
      </c>
      <c r="G23" s="401">
        <v>0</v>
      </c>
      <c r="H23" s="401">
        <v>0</v>
      </c>
      <c r="I23" s="401">
        <v>0</v>
      </c>
      <c r="J23" s="401">
        <v>0</v>
      </c>
      <c r="K23" s="372">
        <v>0</v>
      </c>
      <c r="L23" s="397"/>
      <c r="M23" s="402"/>
      <c r="N23" s="403"/>
      <c r="O23" s="403"/>
      <c r="P23" s="332">
        <f t="shared" si="9"/>
        <v>0</v>
      </c>
      <c r="Q23" s="333">
        <f t="shared" si="10"/>
        <v>0</v>
      </c>
      <c r="S23" s="2"/>
    </row>
    <row r="24" spans="1:17" s="12" customFormat="1" ht="12.75" thickBot="1">
      <c r="A24" s="316"/>
      <c r="B24" s="557" t="s">
        <v>95</v>
      </c>
      <c r="C24" s="557"/>
      <c r="D24" s="312">
        <f aca="true" t="shared" si="12" ref="D24:K24">SUM(D23:D23)</f>
        <v>0</v>
      </c>
      <c r="E24" s="317">
        <f t="shared" si="12"/>
        <v>0</v>
      </c>
      <c r="F24" s="317">
        <f t="shared" si="12"/>
        <v>0</v>
      </c>
      <c r="G24" s="317">
        <f t="shared" si="12"/>
        <v>0</v>
      </c>
      <c r="H24" s="317">
        <f t="shared" si="12"/>
        <v>0</v>
      </c>
      <c r="I24" s="317">
        <f t="shared" si="12"/>
        <v>0</v>
      </c>
      <c r="J24" s="317">
        <f t="shared" si="12"/>
        <v>0</v>
      </c>
      <c r="K24" s="325">
        <f t="shared" si="12"/>
        <v>0</v>
      </c>
      <c r="L24" s="317">
        <f>SUM(D24:K24)</f>
        <v>0</v>
      </c>
      <c r="M24" s="324">
        <v>0</v>
      </c>
      <c r="N24" s="324">
        <v>0</v>
      </c>
      <c r="O24" s="324">
        <v>0</v>
      </c>
      <c r="P24" s="330">
        <f t="shared" si="9"/>
        <v>0</v>
      </c>
      <c r="Q24" s="331">
        <f t="shared" si="10"/>
        <v>0</v>
      </c>
    </row>
    <row r="25" spans="1:17" ht="12.75" customHeight="1" thickBot="1">
      <c r="A25" s="313">
        <v>4</v>
      </c>
      <c r="B25" s="556" t="s">
        <v>198</v>
      </c>
      <c r="C25" s="556"/>
      <c r="D25" s="314">
        <v>0</v>
      </c>
      <c r="E25" s="315">
        <v>0</v>
      </c>
      <c r="F25" s="315">
        <v>0</v>
      </c>
      <c r="G25" s="315">
        <v>0</v>
      </c>
      <c r="H25" s="315">
        <v>0</v>
      </c>
      <c r="I25" s="315">
        <v>0</v>
      </c>
      <c r="J25" s="315">
        <v>0</v>
      </c>
      <c r="K25" s="327">
        <v>0</v>
      </c>
      <c r="L25" s="396"/>
      <c r="M25" s="325"/>
      <c r="N25" s="325"/>
      <c r="O25" s="325"/>
      <c r="P25" s="332">
        <f t="shared" si="9"/>
        <v>0</v>
      </c>
      <c r="Q25" s="333">
        <f t="shared" si="10"/>
        <v>0</v>
      </c>
    </row>
    <row r="26" spans="1:17" ht="12.75" customHeight="1" thickBot="1">
      <c r="A26" s="392"/>
      <c r="B26" s="557" t="s">
        <v>98</v>
      </c>
      <c r="C26" s="557"/>
      <c r="D26" s="404">
        <f aca="true" t="shared" si="13" ref="D26:K26">SUM(D25:D25)</f>
        <v>0</v>
      </c>
      <c r="E26" s="404">
        <f t="shared" si="13"/>
        <v>0</v>
      </c>
      <c r="F26" s="404">
        <f t="shared" si="13"/>
        <v>0</v>
      </c>
      <c r="G26" s="404">
        <f t="shared" si="13"/>
        <v>0</v>
      </c>
      <c r="H26" s="404">
        <f t="shared" si="13"/>
        <v>0</v>
      </c>
      <c r="I26" s="404">
        <f t="shared" si="13"/>
        <v>0</v>
      </c>
      <c r="J26" s="404">
        <f t="shared" si="13"/>
        <v>0</v>
      </c>
      <c r="K26" s="405">
        <f t="shared" si="13"/>
        <v>0</v>
      </c>
      <c r="L26" s="400">
        <f>SUM(D26:K26)</f>
        <v>0</v>
      </c>
      <c r="M26" s="374">
        <v>0</v>
      </c>
      <c r="N26" s="374">
        <v>0</v>
      </c>
      <c r="O26" s="374">
        <v>0</v>
      </c>
      <c r="P26" s="330">
        <f t="shared" si="9"/>
        <v>0</v>
      </c>
      <c r="Q26" s="331">
        <f t="shared" si="10"/>
        <v>0</v>
      </c>
    </row>
    <row r="27" spans="1:17" ht="12.75" customHeight="1">
      <c r="A27" s="393">
        <v>5</v>
      </c>
      <c r="B27" s="567" t="s">
        <v>199</v>
      </c>
      <c r="C27" s="567"/>
      <c r="D27" s="337"/>
      <c r="E27" s="337"/>
      <c r="F27" s="337"/>
      <c r="G27" s="337"/>
      <c r="H27" s="337"/>
      <c r="I27" s="337"/>
      <c r="J27" s="337"/>
      <c r="K27" s="372"/>
      <c r="L27" s="397"/>
      <c r="M27" s="374"/>
      <c r="N27" s="374"/>
      <c r="O27" s="374"/>
      <c r="P27" s="370"/>
      <c r="Q27" s="371"/>
    </row>
    <row r="28" spans="1:17" ht="12.75" customHeight="1">
      <c r="A28" s="393">
        <v>5.1</v>
      </c>
      <c r="B28" s="567" t="s">
        <v>200</v>
      </c>
      <c r="C28" s="567"/>
      <c r="D28" s="401">
        <v>0</v>
      </c>
      <c r="E28" s="401">
        <v>0</v>
      </c>
      <c r="F28" s="401">
        <v>0</v>
      </c>
      <c r="G28" s="401">
        <v>0</v>
      </c>
      <c r="H28" s="401">
        <v>0</v>
      </c>
      <c r="I28" s="401">
        <v>0</v>
      </c>
      <c r="J28" s="401">
        <v>0</v>
      </c>
      <c r="K28" s="372">
        <v>0</v>
      </c>
      <c r="L28" s="397"/>
      <c r="M28" s="440"/>
      <c r="N28" s="440"/>
      <c r="O28" s="440"/>
      <c r="P28" s="332">
        <f>SUM(D28:K28)</f>
        <v>0</v>
      </c>
      <c r="Q28" s="333">
        <f>D28*$D$12+E28*$E$12+F28*$F$12+G28*$G$12+H28*$H$12+I28*$I$12+J28*$J$12</f>
        <v>0</v>
      </c>
    </row>
    <row r="29" spans="1:17" ht="12.75" customHeight="1" thickBot="1">
      <c r="A29" s="316"/>
      <c r="B29" s="557" t="s">
        <v>99</v>
      </c>
      <c r="C29" s="557"/>
      <c r="D29" s="312">
        <f>SUM(D28)</f>
        <v>0</v>
      </c>
      <c r="E29" s="317">
        <f aca="true" t="shared" si="14" ref="E29:Q29">SUM(E28)</f>
        <v>0</v>
      </c>
      <c r="F29" s="317">
        <f t="shared" si="14"/>
        <v>0</v>
      </c>
      <c r="G29" s="317">
        <f t="shared" si="14"/>
        <v>0</v>
      </c>
      <c r="H29" s="317">
        <f t="shared" si="14"/>
        <v>0</v>
      </c>
      <c r="I29" s="317">
        <f t="shared" si="14"/>
        <v>0</v>
      </c>
      <c r="J29" s="317">
        <f t="shared" si="14"/>
        <v>0</v>
      </c>
      <c r="K29" s="328">
        <f t="shared" si="14"/>
        <v>0</v>
      </c>
      <c r="L29" s="317">
        <f t="shared" si="14"/>
        <v>0</v>
      </c>
      <c r="M29" s="324">
        <f t="shared" si="14"/>
        <v>0</v>
      </c>
      <c r="N29" s="324">
        <f t="shared" si="14"/>
        <v>0</v>
      </c>
      <c r="O29" s="324">
        <f t="shared" si="14"/>
        <v>0</v>
      </c>
      <c r="P29" s="330">
        <f t="shared" si="14"/>
        <v>0</v>
      </c>
      <c r="Q29" s="331">
        <f t="shared" si="14"/>
        <v>0</v>
      </c>
    </row>
    <row r="30" spans="1:17" ht="12.75" customHeight="1" thickBot="1">
      <c r="A30" s="313">
        <v>6</v>
      </c>
      <c r="B30" s="556" t="s">
        <v>201</v>
      </c>
      <c r="C30" s="556"/>
      <c r="D30" s="319">
        <v>0</v>
      </c>
      <c r="E30" s="320">
        <v>0</v>
      </c>
      <c r="F30" s="320">
        <v>0</v>
      </c>
      <c r="G30" s="320">
        <v>0</v>
      </c>
      <c r="H30" s="320">
        <v>0</v>
      </c>
      <c r="I30" s="320">
        <v>0</v>
      </c>
      <c r="J30" s="320">
        <v>0</v>
      </c>
      <c r="K30" s="329">
        <v>0</v>
      </c>
      <c r="L30" s="396">
        <f>SUM(D30:K30)</f>
        <v>0</v>
      </c>
      <c r="M30" s="318">
        <f>SUM(M27)</f>
        <v>0</v>
      </c>
      <c r="N30" s="318">
        <f>SUM(N27)</f>
        <v>0</v>
      </c>
      <c r="O30" s="318">
        <f>SUM(O27)</f>
        <v>0</v>
      </c>
      <c r="P30" s="332">
        <f>SUM(D30:K30)</f>
        <v>0</v>
      </c>
      <c r="Q30" s="333">
        <f>D30*$D$12+E30*$E$12+F30*$F$12+G30*$G$12+H30*$H$12+I30*$I$12+J30*$J$12</f>
        <v>0</v>
      </c>
    </row>
    <row r="31" spans="1:17" ht="12.75" customHeight="1" thickBot="1">
      <c r="A31" s="321"/>
      <c r="B31" s="557" t="s">
        <v>101</v>
      </c>
      <c r="C31" s="557"/>
      <c r="D31" s="312">
        <f>D30</f>
        <v>0</v>
      </c>
      <c r="E31" s="317">
        <f aca="true" t="shared" si="15" ref="E31:K31">E30</f>
        <v>0</v>
      </c>
      <c r="F31" s="317">
        <f t="shared" si="15"/>
        <v>0</v>
      </c>
      <c r="G31" s="317">
        <f t="shared" si="15"/>
        <v>0</v>
      </c>
      <c r="H31" s="317">
        <f t="shared" si="15"/>
        <v>0</v>
      </c>
      <c r="I31" s="317">
        <f t="shared" si="15"/>
        <v>0</v>
      </c>
      <c r="J31" s="317">
        <f t="shared" si="15"/>
        <v>0</v>
      </c>
      <c r="K31" s="325">
        <f t="shared" si="15"/>
        <v>0</v>
      </c>
      <c r="L31" s="317">
        <f>SUM(D31:K31)</f>
        <v>0</v>
      </c>
      <c r="M31" s="326"/>
      <c r="N31" s="326"/>
      <c r="O31" s="326"/>
      <c r="P31" s="330">
        <f>SUM(D31:K31)</f>
        <v>0</v>
      </c>
      <c r="Q31" s="331">
        <f>D31*$D$12+E31*$E$12+F31*$F$12+G31*$G$12+H31*$H$12+I31*$I$12+J31*$J$12</f>
        <v>0</v>
      </c>
    </row>
    <row r="32" spans="1:17" ht="12.75" customHeight="1" thickBot="1">
      <c r="A32" s="313">
        <v>7</v>
      </c>
      <c r="B32" s="556" t="s">
        <v>202</v>
      </c>
      <c r="C32" s="556"/>
      <c r="D32" s="319">
        <v>0</v>
      </c>
      <c r="E32" s="320">
        <v>0</v>
      </c>
      <c r="F32" s="320">
        <v>0</v>
      </c>
      <c r="G32" s="320">
        <v>0</v>
      </c>
      <c r="H32" s="320">
        <v>0</v>
      </c>
      <c r="I32" s="320">
        <v>0</v>
      </c>
      <c r="J32" s="320">
        <v>0</v>
      </c>
      <c r="K32" s="329">
        <v>0</v>
      </c>
      <c r="L32" s="396">
        <f>SUM(D32:K32)</f>
        <v>0</v>
      </c>
      <c r="M32" s="318">
        <f>SUM(M29)</f>
        <v>0</v>
      </c>
      <c r="N32" s="318">
        <f>SUM(N29)</f>
        <v>0</v>
      </c>
      <c r="O32" s="318">
        <f>SUM(O29)</f>
        <v>0</v>
      </c>
      <c r="P32" s="332">
        <f t="shared" si="9"/>
        <v>0</v>
      </c>
      <c r="Q32" s="333">
        <f t="shared" si="10"/>
        <v>0</v>
      </c>
    </row>
    <row r="33" spans="1:17" ht="12.75" thickBot="1">
      <c r="A33" s="321"/>
      <c r="B33" s="557" t="s">
        <v>103</v>
      </c>
      <c r="C33" s="557"/>
      <c r="D33" s="312">
        <f aca="true" t="shared" si="16" ref="D33:K33">D32</f>
        <v>0</v>
      </c>
      <c r="E33" s="317">
        <f t="shared" si="16"/>
        <v>0</v>
      </c>
      <c r="F33" s="317">
        <f t="shared" si="16"/>
        <v>0</v>
      </c>
      <c r="G33" s="317">
        <f t="shared" si="16"/>
        <v>0</v>
      </c>
      <c r="H33" s="317">
        <f t="shared" si="16"/>
        <v>0</v>
      </c>
      <c r="I33" s="317">
        <f t="shared" si="16"/>
        <v>0</v>
      </c>
      <c r="J33" s="317">
        <f t="shared" si="16"/>
        <v>0</v>
      </c>
      <c r="K33" s="325">
        <f t="shared" si="16"/>
        <v>0</v>
      </c>
      <c r="L33" s="317">
        <f>SUM(D33:K33)</f>
        <v>0</v>
      </c>
      <c r="M33" s="326"/>
      <c r="N33" s="326"/>
      <c r="O33" s="326"/>
      <c r="P33" s="330">
        <f t="shared" si="9"/>
        <v>0</v>
      </c>
      <c r="Q33" s="331">
        <f t="shared" si="10"/>
        <v>0</v>
      </c>
    </row>
    <row r="34" spans="1:17" ht="13.5" customHeight="1" thickBot="1">
      <c r="A34" s="564" t="s">
        <v>191</v>
      </c>
      <c r="B34" s="565"/>
      <c r="C34" s="566"/>
      <c r="D34" s="385">
        <f>D24+D29+D33+D20+D22+D26+D31</f>
        <v>0</v>
      </c>
      <c r="E34" s="385">
        <f aca="true" t="shared" si="17" ref="E34:P34">E24+E29+E33+E20+E22+E26+E31</f>
        <v>0</v>
      </c>
      <c r="F34" s="385">
        <f t="shared" si="17"/>
        <v>0</v>
      </c>
      <c r="G34" s="385">
        <f t="shared" si="17"/>
        <v>0</v>
      </c>
      <c r="H34" s="385">
        <f t="shared" si="17"/>
        <v>0</v>
      </c>
      <c r="I34" s="385">
        <f t="shared" si="17"/>
        <v>0</v>
      </c>
      <c r="J34" s="386">
        <f t="shared" si="17"/>
        <v>0</v>
      </c>
      <c r="K34" s="406">
        <f t="shared" si="17"/>
        <v>0</v>
      </c>
      <c r="L34" s="383">
        <f t="shared" si="17"/>
        <v>0</v>
      </c>
      <c r="M34" s="334">
        <f t="shared" si="17"/>
        <v>0</v>
      </c>
      <c r="N34" s="334">
        <f t="shared" si="17"/>
        <v>0</v>
      </c>
      <c r="O34" s="334">
        <f t="shared" si="17"/>
        <v>0</v>
      </c>
      <c r="P34" s="387">
        <f t="shared" si="17"/>
        <v>0</v>
      </c>
      <c r="Q34" s="384"/>
    </row>
    <row r="35" spans="1:17" ht="15.75" customHeight="1" thickBot="1">
      <c r="A35" s="558"/>
      <c r="B35" s="559"/>
      <c r="C35" s="559"/>
      <c r="D35" s="5"/>
      <c r="E35" s="5"/>
      <c r="F35" s="5"/>
      <c r="G35" s="5"/>
      <c r="H35" s="5"/>
      <c r="I35" s="560" t="s">
        <v>184</v>
      </c>
      <c r="J35" s="550"/>
      <c r="K35" s="550"/>
      <c r="L35" s="550"/>
      <c r="M35" s="550"/>
      <c r="N35" s="550"/>
      <c r="O35" s="550"/>
      <c r="P35" s="550"/>
      <c r="Q35" s="335">
        <f>Q24+Q29+Q33+Q20+Q22+Q26+Q31</f>
        <v>0</v>
      </c>
    </row>
    <row r="36" spans="1:17" ht="15.75" customHeight="1" thickBot="1">
      <c r="A36" s="69"/>
      <c r="B36" s="69"/>
      <c r="C36" s="69"/>
      <c r="D36" s="5"/>
      <c r="E36" s="5"/>
      <c r="F36" s="5"/>
      <c r="G36" s="5"/>
      <c r="H36" s="5"/>
      <c r="I36" s="435"/>
      <c r="J36" s="435"/>
      <c r="K36" s="435"/>
      <c r="L36" s="435"/>
      <c r="M36" s="435"/>
      <c r="N36" s="435"/>
      <c r="O36" s="435"/>
      <c r="P36" s="384"/>
      <c r="Q36" s="384"/>
    </row>
    <row r="37" spans="1:17" ht="15.75" customHeight="1" thickBot="1">
      <c r="A37" s="441">
        <v>5.2</v>
      </c>
      <c r="B37" s="582" t="s">
        <v>203</v>
      </c>
      <c r="C37" s="582"/>
      <c r="D37" s="319">
        <v>0</v>
      </c>
      <c r="E37" s="320">
        <v>0</v>
      </c>
      <c r="F37" s="320">
        <v>0</v>
      </c>
      <c r="G37" s="320">
        <v>0</v>
      </c>
      <c r="H37" s="320">
        <v>0</v>
      </c>
      <c r="I37" s="320">
        <v>0</v>
      </c>
      <c r="J37" s="320">
        <v>0</v>
      </c>
      <c r="K37" s="329">
        <v>0</v>
      </c>
      <c r="L37" s="396">
        <f>SUM(D37:K37)</f>
        <v>0</v>
      </c>
      <c r="M37" s="318">
        <f>SUM(M33)</f>
        <v>0</v>
      </c>
      <c r="N37" s="318">
        <f>SUM(N33)</f>
        <v>0</v>
      </c>
      <c r="O37" s="318">
        <f>SUM(O33)</f>
        <v>0</v>
      </c>
      <c r="P37" s="449">
        <f>SUM(D37:K37)</f>
        <v>0</v>
      </c>
      <c r="Q37" s="450">
        <f>D37*$D$12+E37*$E$12+F37*$F$12+G37*$G$12+H37*$H$12+I37*$I$12+J37*$J$12</f>
        <v>0</v>
      </c>
    </row>
    <row r="38" spans="1:17" ht="15.75" customHeight="1" thickBot="1">
      <c r="A38" s="442"/>
      <c r="B38" s="583" t="s">
        <v>204</v>
      </c>
      <c r="C38" s="583"/>
      <c r="D38" s="443">
        <f aca="true" t="shared" si="18" ref="D38:K38">D37</f>
        <v>0</v>
      </c>
      <c r="E38" s="444">
        <f t="shared" si="18"/>
        <v>0</v>
      </c>
      <c r="F38" s="444">
        <f t="shared" si="18"/>
        <v>0</v>
      </c>
      <c r="G38" s="444">
        <f t="shared" si="18"/>
        <v>0</v>
      </c>
      <c r="H38" s="444">
        <f t="shared" si="18"/>
        <v>0</v>
      </c>
      <c r="I38" s="444">
        <f t="shared" si="18"/>
        <v>0</v>
      </c>
      <c r="J38" s="444">
        <f t="shared" si="18"/>
        <v>0</v>
      </c>
      <c r="K38" s="445">
        <f t="shared" si="18"/>
        <v>0</v>
      </c>
      <c r="L38" s="444">
        <f>SUM(D38:K38)</f>
        <v>0</v>
      </c>
      <c r="M38" s="446"/>
      <c r="N38" s="446"/>
      <c r="O38" s="446"/>
      <c r="P38" s="447">
        <f>SUM(D38:K38)</f>
        <v>0</v>
      </c>
      <c r="Q38" s="448">
        <f>D38*$D$12+E38*$E$12+F38*$F$12+G38*$G$12+H38*$H$12+I38*$I$12+J38*$J$12</f>
        <v>0</v>
      </c>
    </row>
    <row r="39" spans="1:17" ht="18.75">
      <c r="A39" s="561" t="s">
        <v>69</v>
      </c>
      <c r="B39" s="561"/>
      <c r="C39" s="561"/>
      <c r="D39" s="561"/>
      <c r="E39" s="561"/>
      <c r="F39" s="561"/>
      <c r="G39" s="4"/>
      <c r="H39" s="4"/>
      <c r="I39" s="4"/>
      <c r="J39" s="4"/>
      <c r="K39" s="4"/>
      <c r="L39" s="4"/>
      <c r="M39" s="4"/>
      <c r="N39" s="4"/>
      <c r="O39" s="4"/>
      <c r="P39" s="562"/>
      <c r="Q39" s="563"/>
    </row>
    <row r="40" spans="1:17" ht="18">
      <c r="A40" s="6"/>
      <c r="B40" s="27"/>
      <c r="C40" s="4"/>
      <c r="D40" s="7"/>
      <c r="E40" s="554" t="str">
        <f>E2</f>
        <v>ACME CONSULTING</v>
      </c>
      <c r="F40" s="554"/>
      <c r="G40" s="554"/>
      <c r="H40" s="554"/>
      <c r="I40" s="554"/>
      <c r="J40" s="554"/>
      <c r="K40" s="71"/>
      <c r="L40" s="71"/>
      <c r="M40" s="71"/>
      <c r="N40" s="71"/>
      <c r="O40" s="71"/>
      <c r="P40" s="114"/>
      <c r="Q40" s="138"/>
    </row>
    <row r="41" spans="1:17" ht="15">
      <c r="A41" s="6"/>
      <c r="B41" s="27"/>
      <c r="C41" s="4"/>
      <c r="D41" s="7"/>
      <c r="E41" s="555" t="str">
        <f>E3</f>
        <v>Primary Consultant</v>
      </c>
      <c r="F41" s="555"/>
      <c r="G41" s="555"/>
      <c r="H41" s="555"/>
      <c r="I41" s="555"/>
      <c r="J41" s="555"/>
      <c r="K41" s="71"/>
      <c r="L41" s="71"/>
      <c r="M41" s="71"/>
      <c r="N41" s="71"/>
      <c r="O41" s="71"/>
      <c r="P41" s="114"/>
      <c r="Q41" s="139"/>
    </row>
    <row r="42" spans="1:17" ht="9" customHeight="1">
      <c r="A42" s="6"/>
      <c r="B42" s="52"/>
      <c r="C42" s="4"/>
      <c r="D42" s="5"/>
      <c r="E42" s="5"/>
      <c r="F42" s="5"/>
      <c r="G42" s="5"/>
      <c r="H42" s="5"/>
      <c r="I42" s="5"/>
      <c r="J42" s="5"/>
      <c r="K42" s="5"/>
      <c r="L42" s="5"/>
      <c r="M42" s="5"/>
      <c r="N42" s="5"/>
      <c r="O42" s="5"/>
      <c r="P42" s="114"/>
      <c r="Q42" s="140"/>
    </row>
    <row r="43" spans="1:17" ht="14.25">
      <c r="A43" s="6"/>
      <c r="B43" s="53"/>
      <c r="C43" s="11"/>
      <c r="D43" s="9"/>
      <c r="E43" s="9" t="s">
        <v>42</v>
      </c>
      <c r="F43" s="9"/>
      <c r="G43" s="9"/>
      <c r="H43" s="9"/>
      <c r="I43" s="9"/>
      <c r="J43" s="5"/>
      <c r="K43" s="5"/>
      <c r="L43" s="5"/>
      <c r="M43" s="5"/>
      <c r="N43" s="5"/>
      <c r="O43" s="5"/>
      <c r="P43" s="114"/>
      <c r="Q43" s="141"/>
    </row>
    <row r="44" spans="1:17" ht="14.25">
      <c r="A44" s="6"/>
      <c r="B44" s="53"/>
      <c r="C44" s="11"/>
      <c r="D44" s="9"/>
      <c r="E44" s="9" t="s">
        <v>43</v>
      </c>
      <c r="F44" s="9"/>
      <c r="G44" s="9"/>
      <c r="H44" s="9"/>
      <c r="I44" s="9"/>
      <c r="J44" s="5"/>
      <c r="K44" s="5"/>
      <c r="L44" s="5"/>
      <c r="M44" s="5"/>
      <c r="N44" s="5"/>
      <c r="O44" s="5"/>
      <c r="P44" s="114"/>
      <c r="Q44" s="141"/>
    </row>
    <row r="45" spans="1:17" ht="24.75" customHeight="1" thickBot="1">
      <c r="A45" s="17" t="s">
        <v>12</v>
      </c>
      <c r="B45" s="19"/>
      <c r="C45" s="20"/>
      <c r="D45" s="20" t="s">
        <v>13</v>
      </c>
      <c r="E45" s="19"/>
      <c r="F45" s="19"/>
      <c r="G45" s="19"/>
      <c r="H45" s="21" t="s">
        <v>14</v>
      </c>
      <c r="I45" s="21" t="s">
        <v>15</v>
      </c>
      <c r="J45" s="21" t="s">
        <v>16</v>
      </c>
      <c r="K45" s="77"/>
      <c r="L45" s="77"/>
      <c r="M45" s="77"/>
      <c r="N45" s="77"/>
      <c r="O45" s="77"/>
      <c r="P45" s="143"/>
      <c r="Q45" s="141"/>
    </row>
    <row r="46" spans="1:17" ht="13.5" customHeight="1">
      <c r="A46" s="6"/>
      <c r="B46" s="78" t="s">
        <v>39</v>
      </c>
      <c r="C46" s="518" t="s">
        <v>126</v>
      </c>
      <c r="D46" s="519"/>
      <c r="E46" s="519"/>
      <c r="F46" s="519"/>
      <c r="G46" s="519"/>
      <c r="H46" s="79">
        <v>0</v>
      </c>
      <c r="I46" s="231">
        <v>0.485</v>
      </c>
      <c r="J46" s="185">
        <f>+H46*I46</f>
        <v>0</v>
      </c>
      <c r="K46" s="77"/>
      <c r="L46" s="77"/>
      <c r="M46" s="77"/>
      <c r="N46" s="77"/>
      <c r="O46" s="77"/>
      <c r="P46" s="144"/>
      <c r="Q46" s="141"/>
    </row>
    <row r="47" spans="1:17" ht="13.5" customHeight="1">
      <c r="A47" s="6"/>
      <c r="B47" s="80" t="s">
        <v>29</v>
      </c>
      <c r="C47" s="511" t="s">
        <v>115</v>
      </c>
      <c r="D47" s="508"/>
      <c r="E47" s="508"/>
      <c r="F47" s="508"/>
      <c r="G47" s="508"/>
      <c r="H47" s="28"/>
      <c r="I47" s="182"/>
      <c r="J47" s="186"/>
      <c r="K47" s="77"/>
      <c r="L47" s="77"/>
      <c r="M47" s="77"/>
      <c r="N47" s="77"/>
      <c r="O47" s="77"/>
      <c r="P47" s="145"/>
      <c r="Q47" s="141"/>
    </row>
    <row r="48" spans="1:17" ht="13.5" customHeight="1">
      <c r="A48" s="6"/>
      <c r="B48" s="80" t="s">
        <v>11</v>
      </c>
      <c r="C48" s="511" t="s">
        <v>166</v>
      </c>
      <c r="D48" s="508"/>
      <c r="E48" s="508"/>
      <c r="F48" s="508"/>
      <c r="G48" s="508"/>
      <c r="H48" s="25">
        <v>0</v>
      </c>
      <c r="I48" s="183">
        <v>350</v>
      </c>
      <c r="J48" s="186">
        <f>I48*H48</f>
        <v>0</v>
      </c>
      <c r="K48" s="77"/>
      <c r="L48" s="77"/>
      <c r="M48" s="77"/>
      <c r="N48" s="77"/>
      <c r="O48" s="77"/>
      <c r="P48" s="146"/>
      <c r="Q48" s="147"/>
    </row>
    <row r="49" spans="1:17" ht="13.5" customHeight="1">
      <c r="A49" s="6"/>
      <c r="B49" s="80" t="s">
        <v>37</v>
      </c>
      <c r="C49" s="512" t="s">
        <v>144</v>
      </c>
      <c r="D49" s="513"/>
      <c r="E49" s="513"/>
      <c r="F49" s="513"/>
      <c r="G49" s="513"/>
      <c r="H49" s="25">
        <v>0</v>
      </c>
      <c r="I49" s="183">
        <v>20</v>
      </c>
      <c r="J49" s="186">
        <f>+H49*I49</f>
        <v>0</v>
      </c>
      <c r="K49" s="77"/>
      <c r="L49" s="77"/>
      <c r="M49" s="77"/>
      <c r="N49" s="77"/>
      <c r="O49" s="77"/>
      <c r="P49" s="146"/>
      <c r="Q49" s="147"/>
    </row>
    <row r="50" spans="1:17" ht="13.5" customHeight="1">
      <c r="A50" s="6"/>
      <c r="B50" s="80" t="s">
        <v>38</v>
      </c>
      <c r="C50" s="514" t="s">
        <v>115</v>
      </c>
      <c r="D50" s="515"/>
      <c r="E50" s="515"/>
      <c r="F50" s="515"/>
      <c r="G50" s="516"/>
      <c r="H50" s="25"/>
      <c r="I50" s="183"/>
      <c r="J50" s="338">
        <f>I80</f>
        <v>0</v>
      </c>
      <c r="K50" s="77"/>
      <c r="L50" s="77"/>
      <c r="M50" s="77"/>
      <c r="N50" s="77"/>
      <c r="O50" s="77"/>
      <c r="P50" s="146"/>
      <c r="Q50" s="147"/>
    </row>
    <row r="51" spans="1:17" ht="13.5" customHeight="1">
      <c r="A51" s="6"/>
      <c r="B51" s="80" t="s">
        <v>17</v>
      </c>
      <c r="C51" s="507"/>
      <c r="D51" s="508"/>
      <c r="E51" s="508"/>
      <c r="F51" s="508"/>
      <c r="G51" s="508"/>
      <c r="H51" s="25"/>
      <c r="I51" s="183"/>
      <c r="J51" s="186"/>
      <c r="K51" s="77"/>
      <c r="L51" s="77"/>
      <c r="M51" s="77"/>
      <c r="N51" s="77"/>
      <c r="O51" s="77"/>
      <c r="P51" s="146"/>
      <c r="Q51" s="147"/>
    </row>
    <row r="52" spans="1:17" ht="13.5" customHeight="1">
      <c r="A52" s="6"/>
      <c r="B52" s="80" t="s">
        <v>17</v>
      </c>
      <c r="C52" s="507"/>
      <c r="D52" s="508"/>
      <c r="E52" s="508"/>
      <c r="F52" s="508"/>
      <c r="G52" s="508"/>
      <c r="H52" s="25"/>
      <c r="I52" s="183"/>
      <c r="J52" s="186"/>
      <c r="K52" s="77"/>
      <c r="L52" s="77"/>
      <c r="M52" s="77"/>
      <c r="N52" s="77"/>
      <c r="O52" s="77"/>
      <c r="P52" s="146"/>
      <c r="Q52" s="147"/>
    </row>
    <row r="53" spans="1:17" ht="13.5" customHeight="1" thickBot="1">
      <c r="A53" s="6"/>
      <c r="B53" s="81" t="s">
        <v>17</v>
      </c>
      <c r="C53" s="509"/>
      <c r="D53" s="510"/>
      <c r="E53" s="510"/>
      <c r="F53" s="510"/>
      <c r="G53" s="510"/>
      <c r="H53" s="82"/>
      <c r="I53" s="184"/>
      <c r="J53" s="199"/>
      <c r="K53" s="77"/>
      <c r="L53" s="77"/>
      <c r="M53" s="77"/>
      <c r="N53" s="77"/>
      <c r="O53" s="77"/>
      <c r="P53" s="146"/>
      <c r="Q53" s="147"/>
    </row>
    <row r="54" spans="1:17" ht="13.5" customHeight="1">
      <c r="A54" s="175"/>
      <c r="B54" s="176"/>
      <c r="C54" s="176"/>
      <c r="D54" s="176"/>
      <c r="E54" s="176"/>
      <c r="F54" s="113"/>
      <c r="G54" s="113"/>
      <c r="H54" s="114"/>
      <c r="I54" s="137" t="s">
        <v>160</v>
      </c>
      <c r="J54" s="85">
        <f>SUM(J46:J53)</f>
        <v>0</v>
      </c>
      <c r="K54" s="85"/>
      <c r="L54" s="85"/>
      <c r="M54" s="85"/>
      <c r="N54" s="85"/>
      <c r="O54" s="85"/>
      <c r="P54" s="114"/>
      <c r="Q54" s="147"/>
    </row>
    <row r="55" spans="1:17" ht="14.25" customHeight="1">
      <c r="A55" s="175"/>
      <c r="B55" s="177" t="s">
        <v>44</v>
      </c>
      <c r="C55" s="178"/>
      <c r="D55" s="178"/>
      <c r="E55" s="148" t="s">
        <v>174</v>
      </c>
      <c r="F55" s="148"/>
      <c r="G55" s="148"/>
      <c r="H55" s="148"/>
      <c r="I55" s="179" t="s">
        <v>41</v>
      </c>
      <c r="J55" s="5"/>
      <c r="K55" s="5"/>
      <c r="L55" s="5"/>
      <c r="M55" s="5"/>
      <c r="N55" s="5"/>
      <c r="O55" s="5"/>
      <c r="P55" s="114"/>
      <c r="Q55" s="147"/>
    </row>
    <row r="56" spans="1:17" ht="20.25" customHeight="1">
      <c r="A56" s="29"/>
      <c r="B56" s="89" t="s">
        <v>127</v>
      </c>
      <c r="C56" s="503" t="s">
        <v>87</v>
      </c>
      <c r="D56" s="550"/>
      <c r="E56" s="550"/>
      <c r="F56" s="550"/>
      <c r="G56" s="550"/>
      <c r="H56" s="66"/>
      <c r="I56" s="86">
        <v>700</v>
      </c>
      <c r="J56" s="5"/>
      <c r="K56" s="5"/>
      <c r="L56" s="5"/>
      <c r="M56" s="5"/>
      <c r="N56" s="5"/>
      <c r="O56" s="5"/>
      <c r="P56" s="148"/>
      <c r="Q56" s="147"/>
    </row>
    <row r="57" spans="1:17" ht="12.75">
      <c r="A57" s="29"/>
      <c r="B57" s="89" t="s">
        <v>128</v>
      </c>
      <c r="C57" s="503"/>
      <c r="D57" s="550"/>
      <c r="E57" s="550"/>
      <c r="F57" s="550"/>
      <c r="G57" s="550"/>
      <c r="H57" s="70"/>
      <c r="I57" s="86">
        <v>0</v>
      </c>
      <c r="J57" s="5"/>
      <c r="K57" s="5"/>
      <c r="L57" s="5"/>
      <c r="M57" s="5"/>
      <c r="N57" s="5"/>
      <c r="O57" s="5"/>
      <c r="P57" s="148"/>
      <c r="Q57" s="147"/>
    </row>
    <row r="58" spans="1:17" ht="12.75">
      <c r="A58" s="29"/>
      <c r="B58" s="89" t="s">
        <v>129</v>
      </c>
      <c r="C58" s="503"/>
      <c r="D58" s="550"/>
      <c r="E58" s="550"/>
      <c r="F58" s="550"/>
      <c r="G58" s="550"/>
      <c r="H58" s="70"/>
      <c r="I58" s="86">
        <v>0</v>
      </c>
      <c r="J58" s="5"/>
      <c r="K58" s="5"/>
      <c r="L58" s="5"/>
      <c r="M58" s="5"/>
      <c r="N58" s="5"/>
      <c r="O58" s="5"/>
      <c r="P58" s="148"/>
      <c r="Q58" s="147"/>
    </row>
    <row r="59" spans="1:17" ht="12.75">
      <c r="A59" s="29"/>
      <c r="B59" s="89" t="s">
        <v>130</v>
      </c>
      <c r="C59" s="503"/>
      <c r="D59" s="550"/>
      <c r="E59" s="550"/>
      <c r="F59" s="550"/>
      <c r="G59" s="550"/>
      <c r="H59" s="70"/>
      <c r="I59" s="86">
        <v>0</v>
      </c>
      <c r="J59" s="5"/>
      <c r="K59" s="5"/>
      <c r="L59" s="5"/>
      <c r="M59" s="5"/>
      <c r="N59" s="5"/>
      <c r="O59" s="5"/>
      <c r="P59" s="148"/>
      <c r="Q59" s="147"/>
    </row>
    <row r="60" spans="1:17" ht="12.75">
      <c r="A60" s="29"/>
      <c r="B60" s="89" t="s">
        <v>131</v>
      </c>
      <c r="C60" s="503"/>
      <c r="D60" s="550"/>
      <c r="E60" s="550"/>
      <c r="F60" s="550"/>
      <c r="G60" s="550"/>
      <c r="H60" s="70"/>
      <c r="I60" s="86">
        <v>0</v>
      </c>
      <c r="J60" s="5"/>
      <c r="K60" s="5"/>
      <c r="L60" s="5"/>
      <c r="M60" s="5"/>
      <c r="N60" s="5"/>
      <c r="O60" s="5"/>
      <c r="P60" s="148"/>
      <c r="Q60" s="147"/>
    </row>
    <row r="61" spans="1:17" ht="12.75">
      <c r="A61" s="29"/>
      <c r="B61" s="89" t="s">
        <v>132</v>
      </c>
      <c r="C61" s="503"/>
      <c r="D61" s="550"/>
      <c r="E61" s="550"/>
      <c r="F61" s="550"/>
      <c r="G61" s="550"/>
      <c r="H61" s="36"/>
      <c r="I61" s="87">
        <v>0</v>
      </c>
      <c r="J61" s="5"/>
      <c r="K61" s="5"/>
      <c r="L61" s="5"/>
      <c r="M61" s="5"/>
      <c r="N61" s="5"/>
      <c r="O61" s="5"/>
      <c r="P61" s="148"/>
      <c r="Q61" s="141"/>
    </row>
    <row r="62" spans="1:17" ht="12.75">
      <c r="A62" s="29"/>
      <c r="B62" s="89" t="s">
        <v>133</v>
      </c>
      <c r="C62" s="503"/>
      <c r="D62" s="550"/>
      <c r="E62" s="550"/>
      <c r="F62" s="550"/>
      <c r="G62" s="550"/>
      <c r="H62" s="36"/>
      <c r="I62" s="87">
        <v>0</v>
      </c>
      <c r="J62" s="5"/>
      <c r="K62" s="5"/>
      <c r="L62" s="5"/>
      <c r="M62" s="5"/>
      <c r="N62" s="5"/>
      <c r="O62" s="5"/>
      <c r="P62" s="148"/>
      <c r="Q62" s="141"/>
    </row>
    <row r="63" spans="1:17" ht="12.75">
      <c r="A63" s="29"/>
      <c r="B63" s="89" t="s">
        <v>134</v>
      </c>
      <c r="C63" s="503"/>
      <c r="D63" s="550"/>
      <c r="E63" s="550"/>
      <c r="F63" s="550"/>
      <c r="G63" s="550"/>
      <c r="H63" s="36"/>
      <c r="I63" s="87">
        <v>0</v>
      </c>
      <c r="J63" s="5"/>
      <c r="K63" s="5"/>
      <c r="L63" s="5"/>
      <c r="M63" s="5"/>
      <c r="N63" s="5"/>
      <c r="O63" s="5"/>
      <c r="P63" s="148"/>
      <c r="Q63" s="141"/>
    </row>
    <row r="64" spans="1:17" ht="12.75">
      <c r="A64" s="29"/>
      <c r="B64" s="89" t="s">
        <v>135</v>
      </c>
      <c r="C64" s="503"/>
      <c r="D64" s="550"/>
      <c r="E64" s="550"/>
      <c r="F64" s="550"/>
      <c r="G64" s="550"/>
      <c r="H64" s="36"/>
      <c r="I64" s="87">
        <v>0</v>
      </c>
      <c r="J64" s="5"/>
      <c r="K64" s="5"/>
      <c r="L64" s="5"/>
      <c r="M64" s="5"/>
      <c r="N64" s="5"/>
      <c r="O64" s="5"/>
      <c r="P64" s="148"/>
      <c r="Q64" s="141"/>
    </row>
    <row r="65" spans="1:17" ht="12.75">
      <c r="A65" s="29"/>
      <c r="B65" s="89" t="s">
        <v>136</v>
      </c>
      <c r="C65" s="503"/>
      <c r="D65" s="550"/>
      <c r="E65" s="550"/>
      <c r="F65" s="550"/>
      <c r="G65" s="550"/>
      <c r="H65" s="36"/>
      <c r="I65" s="87">
        <v>0</v>
      </c>
      <c r="J65" s="5"/>
      <c r="K65" s="5"/>
      <c r="L65" s="5"/>
      <c r="M65" s="5"/>
      <c r="N65" s="5"/>
      <c r="O65" s="5"/>
      <c r="P65" s="148"/>
      <c r="Q65" s="141"/>
    </row>
    <row r="66" spans="1:17" ht="12.75">
      <c r="A66" s="29"/>
      <c r="B66" s="89" t="s">
        <v>137</v>
      </c>
      <c r="C66" s="503"/>
      <c r="D66" s="550"/>
      <c r="E66" s="550"/>
      <c r="F66" s="550"/>
      <c r="G66" s="550"/>
      <c r="H66" s="36"/>
      <c r="I66" s="87">
        <v>0</v>
      </c>
      <c r="J66" s="5"/>
      <c r="K66" s="5"/>
      <c r="L66" s="5"/>
      <c r="M66" s="5"/>
      <c r="N66" s="5"/>
      <c r="O66" s="5"/>
      <c r="P66" s="148"/>
      <c r="Q66" s="147"/>
    </row>
    <row r="67" spans="1:17" ht="12.75">
      <c r="A67" s="29"/>
      <c r="B67" s="89" t="s">
        <v>138</v>
      </c>
      <c r="C67" s="503"/>
      <c r="D67" s="550"/>
      <c r="E67" s="550"/>
      <c r="F67" s="550"/>
      <c r="G67" s="550"/>
      <c r="H67" s="36"/>
      <c r="I67" s="87">
        <v>0</v>
      </c>
      <c r="J67" s="5"/>
      <c r="K67" s="5"/>
      <c r="L67" s="5"/>
      <c r="M67" s="5"/>
      <c r="N67" s="5"/>
      <c r="O67" s="5"/>
      <c r="P67" s="148"/>
      <c r="Q67" s="147"/>
    </row>
    <row r="68" spans="1:17" ht="12.75">
      <c r="A68" s="29"/>
      <c r="B68" s="89" t="s">
        <v>139</v>
      </c>
      <c r="C68" s="503"/>
      <c r="D68" s="550"/>
      <c r="E68" s="550"/>
      <c r="F68" s="550"/>
      <c r="G68" s="550"/>
      <c r="H68" s="36"/>
      <c r="I68" s="87">
        <v>0</v>
      </c>
      <c r="J68" s="5"/>
      <c r="K68" s="5"/>
      <c r="L68" s="5"/>
      <c r="M68" s="5"/>
      <c r="N68" s="5"/>
      <c r="O68" s="5"/>
      <c r="P68" s="148"/>
      <c r="Q68" s="147"/>
    </row>
    <row r="69" spans="1:17" ht="12.75">
      <c r="A69" s="29"/>
      <c r="B69" s="89" t="s">
        <v>140</v>
      </c>
      <c r="C69" s="503"/>
      <c r="D69" s="550"/>
      <c r="E69" s="550"/>
      <c r="F69" s="550"/>
      <c r="G69" s="550"/>
      <c r="H69" s="36"/>
      <c r="I69" s="87">
        <v>0</v>
      </c>
      <c r="J69" s="5"/>
      <c r="K69" s="5"/>
      <c r="L69" s="5"/>
      <c r="M69" s="5"/>
      <c r="N69" s="5"/>
      <c r="O69" s="5"/>
      <c r="P69" s="148"/>
      <c r="Q69" s="147"/>
    </row>
    <row r="70" spans="1:17" ht="12.75">
      <c r="A70" s="29"/>
      <c r="B70" s="89" t="s">
        <v>141</v>
      </c>
      <c r="C70" s="503"/>
      <c r="D70" s="550"/>
      <c r="E70" s="550"/>
      <c r="F70" s="550"/>
      <c r="G70" s="550"/>
      <c r="H70" s="36"/>
      <c r="I70" s="87">
        <v>0</v>
      </c>
      <c r="J70" s="5"/>
      <c r="K70" s="5"/>
      <c r="L70" s="5"/>
      <c r="M70" s="5"/>
      <c r="N70" s="5"/>
      <c r="O70" s="5"/>
      <c r="P70" s="148"/>
      <c r="Q70" s="147"/>
    </row>
    <row r="71" spans="1:17" ht="12.75">
      <c r="A71" s="29"/>
      <c r="B71" s="89" t="s">
        <v>142</v>
      </c>
      <c r="C71" s="503"/>
      <c r="D71" s="550"/>
      <c r="E71" s="550"/>
      <c r="F71" s="550"/>
      <c r="G71" s="550"/>
      <c r="H71" s="36"/>
      <c r="I71" s="87">
        <v>0</v>
      </c>
      <c r="J71" s="5"/>
      <c r="K71" s="5"/>
      <c r="L71" s="5"/>
      <c r="M71" s="5"/>
      <c r="N71" s="5"/>
      <c r="O71" s="5"/>
      <c r="P71" s="148"/>
      <c r="Q71" s="147"/>
    </row>
    <row r="72" spans="1:17" ht="12.75" customHeight="1">
      <c r="A72" s="29"/>
      <c r="B72" s="89" t="s">
        <v>143</v>
      </c>
      <c r="C72" s="503"/>
      <c r="D72" s="550"/>
      <c r="E72" s="550"/>
      <c r="F72" s="550"/>
      <c r="G72" s="550"/>
      <c r="H72" s="36"/>
      <c r="I72" s="87">
        <v>0</v>
      </c>
      <c r="J72" s="5"/>
      <c r="K72" s="5"/>
      <c r="L72" s="5"/>
      <c r="M72" s="5"/>
      <c r="N72" s="5"/>
      <c r="O72" s="5"/>
      <c r="P72" s="148"/>
      <c r="Q72" s="147"/>
    </row>
    <row r="73" spans="1:17" s="24" customFormat="1" ht="22.5" customHeight="1" thickBot="1">
      <c r="A73" s="362"/>
      <c r="B73" s="363"/>
      <c r="C73" s="363"/>
      <c r="D73" s="363"/>
      <c r="E73" s="364"/>
      <c r="F73" s="365"/>
      <c r="G73" s="551" t="s">
        <v>40</v>
      </c>
      <c r="H73" s="551"/>
      <c r="I73" s="366">
        <f>SUM(I56:I72)</f>
        <v>700</v>
      </c>
      <c r="J73" s="364"/>
      <c r="K73" s="364"/>
      <c r="L73" s="364"/>
      <c r="M73" s="364"/>
      <c r="N73" s="364"/>
      <c r="O73" s="364"/>
      <c r="P73" s="367"/>
      <c r="Q73" s="368"/>
    </row>
    <row r="74" spans="1:17" s="24" customFormat="1" ht="22.5" customHeight="1" thickTop="1">
      <c r="A74" s="7"/>
      <c r="B74" s="53"/>
      <c r="C74" s="11"/>
      <c r="D74" s="11"/>
      <c r="E74" s="11"/>
      <c r="F74" s="11"/>
      <c r="G74" s="7"/>
      <c r="H74" s="9"/>
      <c r="I74" s="9"/>
      <c r="J74" s="9"/>
      <c r="K74" s="9"/>
      <c r="L74" s="9"/>
      <c r="M74" s="9"/>
      <c r="N74" s="9"/>
      <c r="O74" s="9"/>
      <c r="P74" s="151" t="s">
        <v>80</v>
      </c>
      <c r="Q74" s="152">
        <f>+Q35</f>
        <v>0</v>
      </c>
    </row>
    <row r="75" spans="1:17" s="24" customFormat="1" ht="22.5" customHeight="1">
      <c r="A75" s="7"/>
      <c r="B75" s="53"/>
      <c r="C75" s="11"/>
      <c r="D75" s="11"/>
      <c r="E75" s="11"/>
      <c r="F75" s="11"/>
      <c r="G75" s="35" t="str">
        <f>E2</f>
        <v>ACME CONSULTING</v>
      </c>
      <c r="H75" s="9"/>
      <c r="I75" s="9"/>
      <c r="J75" s="151" t="s">
        <v>81</v>
      </c>
      <c r="K75" s="151" t="s">
        <v>81</v>
      </c>
      <c r="L75" s="151" t="s">
        <v>81</v>
      </c>
      <c r="M75" s="151" t="s">
        <v>81</v>
      </c>
      <c r="N75" s="151" t="s">
        <v>81</v>
      </c>
      <c r="O75" s="151" t="s">
        <v>81</v>
      </c>
      <c r="P75" s="151"/>
      <c r="Q75" s="152">
        <f>J54</f>
        <v>0</v>
      </c>
    </row>
    <row r="76" spans="1:17" s="24" customFormat="1" ht="22.5" customHeight="1" thickBot="1">
      <c r="A76" s="502">
        <f ca="1">TODAY()</f>
        <v>45328</v>
      </c>
      <c r="B76" s="502"/>
      <c r="C76" s="502"/>
      <c r="D76" s="34"/>
      <c r="E76" s="34"/>
      <c r="F76" s="34"/>
      <c r="G76" s="34"/>
      <c r="H76" s="34"/>
      <c r="I76" s="34"/>
      <c r="J76" s="154" t="s">
        <v>77</v>
      </c>
      <c r="K76" s="154" t="s">
        <v>77</v>
      </c>
      <c r="L76" s="154" t="s">
        <v>77</v>
      </c>
      <c r="M76" s="154" t="s">
        <v>77</v>
      </c>
      <c r="N76" s="154" t="s">
        <v>77</v>
      </c>
      <c r="O76" s="154" t="s">
        <v>77</v>
      </c>
      <c r="P76" s="154"/>
      <c r="Q76" s="155">
        <f>Q74+Q75</f>
        <v>0</v>
      </c>
    </row>
    <row r="77" spans="1:17" s="24" customFormat="1" ht="8.25" customHeight="1" thickTop="1">
      <c r="A77" s="69"/>
      <c r="B77" s="69"/>
      <c r="C77" s="69"/>
      <c r="D77" s="9"/>
      <c r="E77" s="9"/>
      <c r="F77" s="9"/>
      <c r="G77" s="9"/>
      <c r="H77" s="9"/>
      <c r="I77" s="9"/>
      <c r="J77" s="9"/>
      <c r="K77" s="9"/>
      <c r="L77" s="9"/>
      <c r="M77" s="9"/>
      <c r="N77" s="9"/>
      <c r="O77" s="9"/>
      <c r="P77" s="156"/>
      <c r="Q77" s="152"/>
    </row>
    <row r="78" spans="1:17" ht="12.75">
      <c r="A78" s="6"/>
      <c r="B78" s="30" t="s">
        <v>158</v>
      </c>
      <c r="C78" s="18"/>
      <c r="D78" s="19"/>
      <c r="E78" s="5"/>
      <c r="F78" s="30" t="s">
        <v>159</v>
      </c>
      <c r="G78" s="18"/>
      <c r="H78" s="19"/>
      <c r="I78" s="19"/>
      <c r="J78" s="19"/>
      <c r="K78" s="19"/>
      <c r="L78" s="19"/>
      <c r="M78" s="19"/>
      <c r="N78" s="19"/>
      <c r="O78" s="19"/>
      <c r="P78" s="114"/>
      <c r="Q78" s="147"/>
    </row>
    <row r="79" spans="1:17" ht="95.25" customHeight="1">
      <c r="A79" s="6"/>
      <c r="B79" s="552"/>
      <c r="C79" s="553"/>
      <c r="D79" s="553"/>
      <c r="E79" s="83"/>
      <c r="F79" s="552" t="s">
        <v>157</v>
      </c>
      <c r="G79" s="553"/>
      <c r="H79" s="553"/>
      <c r="I79" s="553"/>
      <c r="J79" s="84"/>
      <c r="K79" s="84"/>
      <c r="L79" s="84"/>
      <c r="M79" s="84"/>
      <c r="N79" s="84"/>
      <c r="O79" s="84"/>
      <c r="P79" s="157"/>
      <c r="Q79" s="147"/>
    </row>
    <row r="80" spans="1:17" ht="19.5" customHeight="1">
      <c r="A80" s="6"/>
      <c r="B80" s="4"/>
      <c r="C80" s="46" t="s">
        <v>45</v>
      </c>
      <c r="D80" s="180">
        <v>0</v>
      </c>
      <c r="E80" s="5"/>
      <c r="F80" s="5"/>
      <c r="G80" s="5"/>
      <c r="H80" s="46" t="s">
        <v>46</v>
      </c>
      <c r="I80" s="180">
        <v>0</v>
      </c>
      <c r="J80" s="77"/>
      <c r="K80" s="77"/>
      <c r="L80" s="77"/>
      <c r="M80" s="77"/>
      <c r="N80" s="77"/>
      <c r="O80" s="77"/>
      <c r="P80" s="158"/>
      <c r="Q80" s="147"/>
    </row>
    <row r="81" spans="1:16" ht="9.75" customHeight="1">
      <c r="A81" s="1"/>
      <c r="B81" s="1"/>
      <c r="D81" s="1"/>
      <c r="E81" s="1"/>
      <c r="F81" s="1"/>
      <c r="G81" s="1"/>
      <c r="H81" s="1"/>
      <c r="I81" s="1"/>
      <c r="J81" s="1"/>
      <c r="K81" s="1"/>
      <c r="L81" s="1"/>
      <c r="M81" s="1"/>
      <c r="N81" s="1"/>
      <c r="O81" s="1"/>
      <c r="P81" s="1"/>
    </row>
    <row r="82" spans="1:16" ht="20.25" customHeight="1">
      <c r="A82" s="1"/>
      <c r="B82" s="1"/>
      <c r="D82" s="1"/>
      <c r="E82" s="1"/>
      <c r="F82" s="1"/>
      <c r="G82" s="1"/>
      <c r="H82" s="1"/>
      <c r="I82" s="1"/>
      <c r="J82" s="1"/>
      <c r="K82" s="1"/>
      <c r="L82" s="1"/>
      <c r="M82" s="1"/>
      <c r="N82" s="1"/>
      <c r="O82" s="1"/>
      <c r="P82" s="1"/>
    </row>
    <row r="83" spans="1:16" ht="20.25" customHeight="1">
      <c r="A83" s="1"/>
      <c r="B83" s="1"/>
      <c r="D83" s="1"/>
      <c r="E83" s="1"/>
      <c r="F83" s="1"/>
      <c r="G83" s="1"/>
      <c r="H83" s="1"/>
      <c r="I83" s="1"/>
      <c r="J83" s="1"/>
      <c r="K83" s="1"/>
      <c r="L83" s="1"/>
      <c r="M83" s="1"/>
      <c r="N83" s="1"/>
      <c r="O83" s="1"/>
      <c r="P83" s="1"/>
    </row>
    <row r="84" spans="1:16" ht="20.25" customHeight="1">
      <c r="A84" s="1"/>
      <c r="B84" s="1"/>
      <c r="D84" s="1"/>
      <c r="E84" s="1"/>
      <c r="F84" s="1"/>
      <c r="G84" s="1"/>
      <c r="H84" s="1"/>
      <c r="I84" s="1"/>
      <c r="J84" s="1"/>
      <c r="K84" s="1"/>
      <c r="L84" s="1"/>
      <c r="M84" s="1"/>
      <c r="N84" s="1"/>
      <c r="O84" s="1"/>
      <c r="P84" s="1"/>
    </row>
    <row r="85" ht="11.25">
      <c r="Q85" s="76"/>
    </row>
  </sheetData>
  <sheetProtection formatCells="0" formatColumns="0" formatRows="0" insertColumns="0" insertRows="0"/>
  <mergeCells count="74">
    <mergeCell ref="B30:C30"/>
    <mergeCell ref="B31:C31"/>
    <mergeCell ref="B37:C37"/>
    <mergeCell ref="B38:C38"/>
    <mergeCell ref="A1:F1"/>
    <mergeCell ref="P1:Q1"/>
    <mergeCell ref="E2:J2"/>
    <mergeCell ref="E3:J3"/>
    <mergeCell ref="A5:C5"/>
    <mergeCell ref="A6:C6"/>
    <mergeCell ref="K14:K15"/>
    <mergeCell ref="L14:L15"/>
    <mergeCell ref="P14:P15"/>
    <mergeCell ref="Q14:Q15"/>
    <mergeCell ref="A13:D13"/>
    <mergeCell ref="D14:D15"/>
    <mergeCell ref="E14:E15"/>
    <mergeCell ref="F14:F15"/>
    <mergeCell ref="G14:G15"/>
    <mergeCell ref="H14:H15"/>
    <mergeCell ref="B16:C16"/>
    <mergeCell ref="B20:C20"/>
    <mergeCell ref="B21:C21"/>
    <mergeCell ref="B22:C22"/>
    <mergeCell ref="I14:I15"/>
    <mergeCell ref="J14:J15"/>
    <mergeCell ref="B17:C17"/>
    <mergeCell ref="B18:C18"/>
    <mergeCell ref="B19:C19"/>
    <mergeCell ref="B23:C23"/>
    <mergeCell ref="B24:C24"/>
    <mergeCell ref="B25:C25"/>
    <mergeCell ref="B26:C26"/>
    <mergeCell ref="B27:C27"/>
    <mergeCell ref="B29:C29"/>
    <mergeCell ref="B28:C28"/>
    <mergeCell ref="B32:C32"/>
    <mergeCell ref="B33:C33"/>
    <mergeCell ref="A35:C35"/>
    <mergeCell ref="I35:P35"/>
    <mergeCell ref="A39:F39"/>
    <mergeCell ref="P39:Q39"/>
    <mergeCell ref="A34:C34"/>
    <mergeCell ref="E40:J40"/>
    <mergeCell ref="E41:J41"/>
    <mergeCell ref="C46:G46"/>
    <mergeCell ref="C47:G47"/>
    <mergeCell ref="C48:G48"/>
    <mergeCell ref="C49:G49"/>
    <mergeCell ref="C50:G50"/>
    <mergeCell ref="C51:G51"/>
    <mergeCell ref="C52:G52"/>
    <mergeCell ref="C53:G53"/>
    <mergeCell ref="C56:G56"/>
    <mergeCell ref="C57:G57"/>
    <mergeCell ref="C58:G58"/>
    <mergeCell ref="C59:G59"/>
    <mergeCell ref="C71:G71"/>
    <mergeCell ref="C60:G60"/>
    <mergeCell ref="C61:G61"/>
    <mergeCell ref="C62:G62"/>
    <mergeCell ref="C63:G63"/>
    <mergeCell ref="C64:G64"/>
    <mergeCell ref="C65:G65"/>
    <mergeCell ref="C72:G72"/>
    <mergeCell ref="G73:H73"/>
    <mergeCell ref="A76:C76"/>
    <mergeCell ref="B79:D79"/>
    <mergeCell ref="F79:I79"/>
    <mergeCell ref="C66:G66"/>
    <mergeCell ref="C67:G67"/>
    <mergeCell ref="C68:G68"/>
    <mergeCell ref="C69:G69"/>
    <mergeCell ref="C70:G70"/>
  </mergeCells>
  <printOptions gridLines="1" horizontalCentered="1"/>
  <pageMargins left="0.25" right="0.25" top="0.5" bottom="0.25" header="0.25" footer="0.45"/>
  <pageSetup cellComments="asDisplayed" horizontalDpi="600" verticalDpi="600" orientation="landscape" scale="79" r:id="rId1"/>
  <headerFooter alignWithMargins="0">
    <oddHeader>&amp;R&amp;"Arial,Bold"EXHIBIT C</oddHeader>
  </headerFooter>
  <rowBreaks count="1" manualBreakCount="1">
    <brk id="38" max="255" man="1"/>
  </rowBreaks>
  <colBreaks count="2" manualBreakCount="2">
    <brk id="17" max="65535" man="1"/>
    <brk id="20" max="65535" man="1"/>
  </colBreaks>
  <ignoredErrors>
    <ignoredError sqref="P20:Q33" formula="1"/>
  </ignoredErrors>
</worksheet>
</file>

<file path=xl/worksheets/sheet5.xml><?xml version="1.0" encoding="utf-8"?>
<worksheet xmlns="http://schemas.openxmlformats.org/spreadsheetml/2006/main" xmlns:r="http://schemas.openxmlformats.org/officeDocument/2006/relationships">
  <sheetPr>
    <tabColor indexed="27"/>
  </sheetPr>
  <dimension ref="A1:W29"/>
  <sheetViews>
    <sheetView zoomScale="85" zoomScaleNormal="85" zoomScaleSheetLayoutView="85" zoomScalePageLayoutView="0" workbookViewId="0" topLeftCell="A1">
      <selection activeCell="E34" sqref="E34"/>
    </sheetView>
  </sheetViews>
  <sheetFormatPr defaultColWidth="9.140625" defaultRowHeight="12.75"/>
  <cols>
    <col min="1" max="1" width="5.7109375" style="0" customWidth="1"/>
    <col min="2" max="2" width="31.140625" style="0" customWidth="1"/>
    <col min="3" max="3" width="21.28125" style="0" customWidth="1"/>
    <col min="4" max="9" width="9.7109375" style="0" customWidth="1"/>
    <col min="10" max="10" width="9.57421875" style="198" hidden="1" customWidth="1"/>
    <col min="11" max="11" width="13.140625" style="198" hidden="1" customWidth="1"/>
    <col min="12" max="12" width="9.57421875" style="198" hidden="1" customWidth="1"/>
    <col min="13" max="13" width="13.140625" style="198" hidden="1" customWidth="1"/>
    <col min="14" max="14" width="9.57421875" style="198" hidden="1" customWidth="1"/>
    <col min="15" max="15" width="13.140625" style="198" hidden="1" customWidth="1"/>
    <col min="16" max="16" width="9.57421875" style="198" hidden="1" customWidth="1"/>
    <col min="17" max="17" width="13.140625" style="198" hidden="1" customWidth="1"/>
    <col min="18" max="18" width="9.57421875" style="198" hidden="1" customWidth="1"/>
    <col min="19" max="19" width="4.28125" style="198" hidden="1" customWidth="1"/>
    <col min="20" max="20" width="8.7109375" style="0" customWidth="1"/>
    <col min="21" max="21" width="10.421875" style="0" bestFit="1" customWidth="1"/>
    <col min="23" max="23" width="7.57421875" style="0" customWidth="1"/>
  </cols>
  <sheetData>
    <row r="1" spans="1:21" ht="18">
      <c r="A1" s="525" t="s">
        <v>173</v>
      </c>
      <c r="B1" s="526"/>
      <c r="C1" s="526"/>
      <c r="D1" s="526"/>
      <c r="E1" s="526"/>
      <c r="F1" s="526"/>
      <c r="G1" s="200"/>
      <c r="H1" s="200"/>
      <c r="I1" s="200"/>
      <c r="J1" s="201"/>
      <c r="K1" s="201"/>
      <c r="L1" s="201"/>
      <c r="M1" s="201"/>
      <c r="N1" s="201"/>
      <c r="O1" s="201"/>
      <c r="P1" s="201"/>
      <c r="Q1" s="201"/>
      <c r="R1" s="201"/>
      <c r="S1" s="201"/>
      <c r="T1" s="605"/>
      <c r="U1" s="606"/>
    </row>
    <row r="2" spans="1:23" ht="15">
      <c r="A2" s="267"/>
      <c r="B2" s="339"/>
      <c r="C2" s="339"/>
      <c r="D2" s="339"/>
      <c r="E2" s="339"/>
      <c r="F2" s="339"/>
      <c r="G2" s="339"/>
      <c r="H2" s="339"/>
      <c r="I2" s="339"/>
      <c r="J2" s="340"/>
      <c r="K2" s="340"/>
      <c r="L2" s="340"/>
      <c r="M2" s="340"/>
      <c r="N2" s="340"/>
      <c r="O2" s="340"/>
      <c r="P2" s="340"/>
      <c r="Q2" s="340"/>
      <c r="R2" s="340"/>
      <c r="S2" s="340"/>
      <c r="T2" s="607"/>
      <c r="U2" s="608"/>
      <c r="W2" s="31"/>
    </row>
    <row r="3" spans="1:21" ht="23.25" customHeight="1">
      <c r="A3" s="341"/>
      <c r="B3" s="342"/>
      <c r="C3" s="388"/>
      <c r="D3" s="600" t="s">
        <v>21</v>
      </c>
      <c r="E3" s="601"/>
      <c r="F3" s="600" t="s">
        <v>19</v>
      </c>
      <c r="G3" s="601"/>
      <c r="H3" s="600" t="s">
        <v>20</v>
      </c>
      <c r="I3" s="601"/>
      <c r="J3" s="609" t="s">
        <v>163</v>
      </c>
      <c r="K3" s="610"/>
      <c r="L3" s="609" t="s">
        <v>163</v>
      </c>
      <c r="M3" s="610"/>
      <c r="N3" s="609" t="s">
        <v>163</v>
      </c>
      <c r="O3" s="610"/>
      <c r="P3" s="609" t="s">
        <v>163</v>
      </c>
      <c r="Q3" s="610"/>
      <c r="R3" s="609" t="s">
        <v>163</v>
      </c>
      <c r="S3" s="610"/>
      <c r="T3" s="600" t="s">
        <v>23</v>
      </c>
      <c r="U3" s="611"/>
    </row>
    <row r="4" spans="1:21" ht="13.5" thickBot="1">
      <c r="A4" s="389"/>
      <c r="B4" s="390"/>
      <c r="C4" s="391"/>
      <c r="D4" s="355" t="s">
        <v>47</v>
      </c>
      <c r="E4" s="343" t="s">
        <v>16</v>
      </c>
      <c r="F4" s="355" t="s">
        <v>22</v>
      </c>
      <c r="G4" s="343" t="s">
        <v>16</v>
      </c>
      <c r="H4" s="355" t="s">
        <v>22</v>
      </c>
      <c r="I4" s="343" t="s">
        <v>16</v>
      </c>
      <c r="J4" s="344" t="s">
        <v>22</v>
      </c>
      <c r="K4" s="345" t="s">
        <v>16</v>
      </c>
      <c r="L4" s="346" t="s">
        <v>22</v>
      </c>
      <c r="M4" s="345" t="s">
        <v>16</v>
      </c>
      <c r="N4" s="344" t="s">
        <v>22</v>
      </c>
      <c r="O4" s="345" t="s">
        <v>16</v>
      </c>
      <c r="P4" s="346" t="s">
        <v>22</v>
      </c>
      <c r="Q4" s="345" t="s">
        <v>16</v>
      </c>
      <c r="R4" s="346" t="s">
        <v>22</v>
      </c>
      <c r="S4" s="345" t="s">
        <v>16</v>
      </c>
      <c r="T4" s="358" t="s">
        <v>24</v>
      </c>
      <c r="U4" s="347" t="s">
        <v>25</v>
      </c>
    </row>
    <row r="5" spans="1:21" ht="12.75">
      <c r="A5" s="381">
        <v>1</v>
      </c>
      <c r="B5" s="604" t="str">
        <f>'A. PROJECT Primary'!B16:C16</f>
        <v>Public Information &amp; Outreach Meetings</v>
      </c>
      <c r="C5" s="604"/>
      <c r="D5" s="451"/>
      <c r="E5" s="452"/>
      <c r="F5" s="451"/>
      <c r="G5" s="452"/>
      <c r="H5" s="453"/>
      <c r="I5" s="454"/>
      <c r="J5" s="455"/>
      <c r="K5" s="456"/>
      <c r="L5" s="455"/>
      <c r="M5" s="456"/>
      <c r="N5" s="455"/>
      <c r="O5" s="456"/>
      <c r="P5" s="455"/>
      <c r="Q5" s="456"/>
      <c r="R5" s="455"/>
      <c r="S5" s="456"/>
      <c r="T5" s="457"/>
      <c r="U5" s="458"/>
    </row>
    <row r="6" spans="1:21" ht="12.75">
      <c r="A6" s="459">
        <v>1.1</v>
      </c>
      <c r="B6" s="614" t="str">
        <f>'A. PROJECT Primary'!B17:C17</f>
        <v>Public Involvement Program</v>
      </c>
      <c r="C6" s="615"/>
      <c r="D6" s="478">
        <f>'A. PROJECT Primary'!P17</f>
        <v>0</v>
      </c>
      <c r="E6" s="479">
        <f>'A. PROJECT Primary'!Q17</f>
        <v>0</v>
      </c>
      <c r="F6" s="478">
        <f>'A. Subconsultant #1'!P17</f>
        <v>0</v>
      </c>
      <c r="G6" s="479">
        <f>'A. Subconsultant #1'!Q17</f>
        <v>0</v>
      </c>
      <c r="H6" s="480">
        <f>'A. Subconsultant #2'!P17</f>
        <v>0</v>
      </c>
      <c r="I6" s="481">
        <f>'A. Subconsultant #2'!Q17</f>
        <v>0</v>
      </c>
      <c r="J6" s="482"/>
      <c r="K6" s="483"/>
      <c r="L6" s="482"/>
      <c r="M6" s="483"/>
      <c r="N6" s="482"/>
      <c r="O6" s="483"/>
      <c r="P6" s="482"/>
      <c r="Q6" s="483"/>
      <c r="R6" s="482"/>
      <c r="S6" s="483"/>
      <c r="T6" s="484">
        <f aca="true" t="shared" si="0" ref="T6:U8">D6+F6+H6</f>
        <v>0</v>
      </c>
      <c r="U6" s="485">
        <f t="shared" si="0"/>
        <v>0</v>
      </c>
    </row>
    <row r="7" spans="1:21" ht="12.75">
      <c r="A7" s="459">
        <v>1.2</v>
      </c>
      <c r="B7" s="614" t="str">
        <f>'A. PROJECT Primary'!B18:C18</f>
        <v>Project Review Meetings</v>
      </c>
      <c r="C7" s="615"/>
      <c r="D7" s="478">
        <f>'A. PROJECT Primary'!P18</f>
        <v>0</v>
      </c>
      <c r="E7" s="479">
        <f>'A. PROJECT Primary'!Q18</f>
        <v>0</v>
      </c>
      <c r="F7" s="478">
        <f>'A. Subconsultant #1'!P18</f>
        <v>0</v>
      </c>
      <c r="G7" s="479">
        <f>'A. Subconsultant #1'!Q18</f>
        <v>0</v>
      </c>
      <c r="H7" s="480">
        <f>'A. Subconsultant #2'!P18</f>
        <v>0</v>
      </c>
      <c r="I7" s="481">
        <f>'A. Subconsultant #2'!Q18</f>
        <v>0</v>
      </c>
      <c r="J7" s="482"/>
      <c r="K7" s="483"/>
      <c r="L7" s="482"/>
      <c r="M7" s="483"/>
      <c r="N7" s="482"/>
      <c r="O7" s="483"/>
      <c r="P7" s="482"/>
      <c r="Q7" s="483"/>
      <c r="R7" s="482"/>
      <c r="S7" s="483"/>
      <c r="T7" s="484">
        <f t="shared" si="0"/>
        <v>0</v>
      </c>
      <c r="U7" s="485">
        <f t="shared" si="0"/>
        <v>0</v>
      </c>
    </row>
    <row r="8" spans="1:21" ht="12.75">
      <c r="A8" s="459">
        <v>1.3</v>
      </c>
      <c r="B8" s="614" t="str">
        <f>'A. PROJECT Primary'!B19:C19</f>
        <v>One-on-One Meetings</v>
      </c>
      <c r="C8" s="615"/>
      <c r="D8" s="460">
        <f>'A. PROJECT Primary'!P19</f>
        <v>0</v>
      </c>
      <c r="E8" s="461">
        <f>'A. PROJECT Primary'!Q19</f>
        <v>0</v>
      </c>
      <c r="F8" s="460">
        <f>'A. Subconsultant #1'!P19</f>
        <v>0</v>
      </c>
      <c r="G8" s="461">
        <f>'A. Subconsultant #1'!Q19</f>
        <v>0</v>
      </c>
      <c r="H8" s="462">
        <f>'A. Subconsultant #2'!P19</f>
        <v>0</v>
      </c>
      <c r="I8" s="463">
        <f>'A. Subconsultant #2'!Q19</f>
        <v>0</v>
      </c>
      <c r="J8" s="464"/>
      <c r="K8" s="465"/>
      <c r="L8" s="464"/>
      <c r="M8" s="465"/>
      <c r="N8" s="464"/>
      <c r="O8" s="465"/>
      <c r="P8" s="464"/>
      <c r="Q8" s="465"/>
      <c r="R8" s="464"/>
      <c r="S8" s="465"/>
      <c r="T8" s="466">
        <f t="shared" si="0"/>
        <v>0</v>
      </c>
      <c r="U8" s="467">
        <f t="shared" si="0"/>
        <v>0</v>
      </c>
    </row>
    <row r="9" spans="1:21" ht="13.5" thickBot="1">
      <c r="A9" s="468"/>
      <c r="B9" s="602" t="s">
        <v>91</v>
      </c>
      <c r="C9" s="603"/>
      <c r="D9" s="469">
        <f>SUM(D6:D8)</f>
        <v>0</v>
      </c>
      <c r="E9" s="470">
        <f aca="true" t="shared" si="1" ref="E9:U9">SUM(E6:E8)</f>
        <v>0</v>
      </c>
      <c r="F9" s="471">
        <f t="shared" si="1"/>
        <v>0</v>
      </c>
      <c r="G9" s="470">
        <f t="shared" si="1"/>
        <v>0</v>
      </c>
      <c r="H9" s="472">
        <f t="shared" si="1"/>
        <v>0</v>
      </c>
      <c r="I9" s="473">
        <f t="shared" si="1"/>
        <v>0</v>
      </c>
      <c r="J9" s="474">
        <f t="shared" si="1"/>
        <v>0</v>
      </c>
      <c r="K9" s="475">
        <f t="shared" si="1"/>
        <v>0</v>
      </c>
      <c r="L9" s="474">
        <f t="shared" si="1"/>
        <v>0</v>
      </c>
      <c r="M9" s="475">
        <f t="shared" si="1"/>
        <v>0</v>
      </c>
      <c r="N9" s="474">
        <f t="shared" si="1"/>
        <v>0</v>
      </c>
      <c r="O9" s="475">
        <f t="shared" si="1"/>
        <v>0</v>
      </c>
      <c r="P9" s="474">
        <f t="shared" si="1"/>
        <v>0</v>
      </c>
      <c r="Q9" s="475">
        <f t="shared" si="1"/>
        <v>0</v>
      </c>
      <c r="R9" s="474">
        <f t="shared" si="1"/>
        <v>0</v>
      </c>
      <c r="S9" s="475">
        <f t="shared" si="1"/>
        <v>0</v>
      </c>
      <c r="T9" s="476">
        <f t="shared" si="1"/>
        <v>0</v>
      </c>
      <c r="U9" s="477">
        <f t="shared" si="1"/>
        <v>0</v>
      </c>
    </row>
    <row r="10" spans="1:21" ht="12.75">
      <c r="A10" s="415">
        <v>2</v>
      </c>
      <c r="B10" s="596" t="str">
        <f>'A. PROJECT Primary'!B21:C21</f>
        <v>Data Collection/Field Study/Mapping</v>
      </c>
      <c r="C10" s="597"/>
      <c r="D10" s="423">
        <f>'A. PROJECT Primary'!P21</f>
        <v>0</v>
      </c>
      <c r="E10" s="424">
        <f>'A. PROJECT Primary'!Q21</f>
        <v>0</v>
      </c>
      <c r="F10" s="423">
        <f>'A. Subconsultant #1'!P21</f>
        <v>0</v>
      </c>
      <c r="G10" s="424">
        <f>'A. Subconsultant #1'!Q21</f>
        <v>0</v>
      </c>
      <c r="H10" s="425">
        <f>'A. Subconsultant #2'!P21</f>
        <v>0</v>
      </c>
      <c r="I10" s="426">
        <f>'A. Subconsultant #2'!Q21</f>
        <v>0</v>
      </c>
      <c r="J10" s="427"/>
      <c r="K10" s="428"/>
      <c r="L10" s="427"/>
      <c r="M10" s="428"/>
      <c r="N10" s="427"/>
      <c r="O10" s="428"/>
      <c r="P10" s="427"/>
      <c r="Q10" s="428"/>
      <c r="R10" s="427"/>
      <c r="S10" s="428"/>
      <c r="T10" s="429">
        <f>D10+F10+H10</f>
        <v>0</v>
      </c>
      <c r="U10" s="430">
        <f>E10+G10+I10</f>
        <v>0</v>
      </c>
    </row>
    <row r="11" spans="1:21" ht="13.5" thickBot="1">
      <c r="A11" s="416"/>
      <c r="B11" s="598" t="s">
        <v>93</v>
      </c>
      <c r="C11" s="599"/>
      <c r="D11" s="356">
        <f aca="true" t="shared" si="2" ref="D11:I11">SUM(D10:D10)</f>
        <v>0</v>
      </c>
      <c r="E11" s="350">
        <f t="shared" si="2"/>
        <v>0</v>
      </c>
      <c r="F11" s="419">
        <f t="shared" si="2"/>
        <v>0</v>
      </c>
      <c r="G11" s="350">
        <f t="shared" si="2"/>
        <v>0</v>
      </c>
      <c r="H11" s="420">
        <f t="shared" si="2"/>
        <v>0</v>
      </c>
      <c r="I11" s="421">
        <f t="shared" si="2"/>
        <v>0</v>
      </c>
      <c r="J11" s="353"/>
      <c r="K11" s="354"/>
      <c r="L11" s="353"/>
      <c r="M11" s="354"/>
      <c r="N11" s="353"/>
      <c r="O11" s="354"/>
      <c r="P11" s="353"/>
      <c r="Q11" s="354"/>
      <c r="R11" s="353"/>
      <c r="S11" s="354"/>
      <c r="T11" s="422">
        <f>SUM(T10:T10)</f>
        <v>0</v>
      </c>
      <c r="U11" s="348">
        <f>SUM(U10:U10)</f>
        <v>0</v>
      </c>
    </row>
    <row r="12" spans="1:21" ht="12.75">
      <c r="A12" s="417">
        <v>3</v>
      </c>
      <c r="B12" s="612" t="str">
        <f>'A. PROJECT Primary'!B23:C23</f>
        <v>Traffic Projection</v>
      </c>
      <c r="C12" s="613"/>
      <c r="D12" s="375">
        <f>'A. PROJECT Primary'!P23</f>
        <v>0</v>
      </c>
      <c r="E12" s="376">
        <f>'A. PROJECT Primary'!Q23</f>
        <v>0</v>
      </c>
      <c r="F12" s="375">
        <f>'A. Subconsultant #1'!P23</f>
        <v>0</v>
      </c>
      <c r="G12" s="376">
        <f>'A. Subconsultant #1'!Q23</f>
        <v>0</v>
      </c>
      <c r="H12" s="357">
        <f>'A. Subconsultant #2'!P23</f>
        <v>0</v>
      </c>
      <c r="I12" s="349">
        <f>'A. Subconsultant #2'!Q23</f>
        <v>0</v>
      </c>
      <c r="J12" s="377"/>
      <c r="K12" s="378"/>
      <c r="L12" s="377"/>
      <c r="M12" s="378"/>
      <c r="N12" s="377"/>
      <c r="O12" s="378"/>
      <c r="P12" s="377"/>
      <c r="Q12" s="378"/>
      <c r="R12" s="377"/>
      <c r="S12" s="378"/>
      <c r="T12" s="379">
        <f>D12+F12+H12</f>
        <v>0</v>
      </c>
      <c r="U12" s="380">
        <f>E12+G12+I12</f>
        <v>0</v>
      </c>
    </row>
    <row r="13" spans="1:21" ht="13.5" thickBot="1">
      <c r="A13" s="408"/>
      <c r="B13" s="598" t="s">
        <v>95</v>
      </c>
      <c r="C13" s="599"/>
      <c r="D13" s="409">
        <f aca="true" t="shared" si="3" ref="D13:I13">SUM(D12:D12)</f>
        <v>0</v>
      </c>
      <c r="E13" s="410">
        <f t="shared" si="3"/>
        <v>0</v>
      </c>
      <c r="F13" s="409">
        <f t="shared" si="3"/>
        <v>0</v>
      </c>
      <c r="G13" s="410">
        <f t="shared" si="3"/>
        <v>0</v>
      </c>
      <c r="H13" s="411">
        <f t="shared" si="3"/>
        <v>0</v>
      </c>
      <c r="I13" s="412">
        <f t="shared" si="3"/>
        <v>0</v>
      </c>
      <c r="J13" s="433"/>
      <c r="K13" s="434"/>
      <c r="L13" s="433"/>
      <c r="M13" s="434"/>
      <c r="N13" s="433"/>
      <c r="O13" s="434"/>
      <c r="P13" s="433"/>
      <c r="Q13" s="434"/>
      <c r="R13" s="433"/>
      <c r="S13" s="434"/>
      <c r="T13" s="413">
        <f>SUM(T12:T12)</f>
        <v>0</v>
      </c>
      <c r="U13" s="414">
        <f>SUM(U12:U12)</f>
        <v>0</v>
      </c>
    </row>
    <row r="14" spans="1:21" ht="12.75">
      <c r="A14" s="418">
        <v>4</v>
      </c>
      <c r="B14" s="596" t="str">
        <f>'A. PROJECT Primary'!B25:C25</f>
        <v>Traffic Circulation Analysis</v>
      </c>
      <c r="C14" s="596"/>
      <c r="D14" s="423">
        <f>'A. PROJECT Primary'!P25</f>
        <v>0</v>
      </c>
      <c r="E14" s="424">
        <f>'A. PROJECT Primary'!Q25</f>
        <v>0</v>
      </c>
      <c r="F14" s="423">
        <f>'A. Subconsultant #1'!P25</f>
        <v>0</v>
      </c>
      <c r="G14" s="424">
        <f>'A. Subconsultant #1'!Q25</f>
        <v>0</v>
      </c>
      <c r="H14" s="423">
        <f>'A. Subconsultant #2'!P25</f>
        <v>0</v>
      </c>
      <c r="I14" s="424">
        <f>'A. Subconsultant #2'!Q25</f>
        <v>0</v>
      </c>
      <c r="J14" s="431"/>
      <c r="K14" s="432"/>
      <c r="L14" s="431"/>
      <c r="M14" s="432"/>
      <c r="N14" s="431"/>
      <c r="O14" s="432"/>
      <c r="P14" s="431"/>
      <c r="Q14" s="432"/>
      <c r="R14" s="431"/>
      <c r="S14" s="432"/>
      <c r="T14" s="423">
        <f>D14+F14+H14</f>
        <v>0</v>
      </c>
      <c r="U14" s="430">
        <f>E14+G14+I14</f>
        <v>0</v>
      </c>
    </row>
    <row r="15" spans="1:21" ht="13.5" thickBot="1">
      <c r="A15" s="416"/>
      <c r="B15" s="598" t="s">
        <v>98</v>
      </c>
      <c r="C15" s="598"/>
      <c r="D15" s="356">
        <f aca="true" t="shared" si="4" ref="D15:I15">SUM(D14:D14)</f>
        <v>0</v>
      </c>
      <c r="E15" s="350">
        <f t="shared" si="4"/>
        <v>0</v>
      </c>
      <c r="F15" s="356">
        <f t="shared" si="4"/>
        <v>0</v>
      </c>
      <c r="G15" s="350">
        <f t="shared" si="4"/>
        <v>0</v>
      </c>
      <c r="H15" s="420">
        <f t="shared" si="4"/>
        <v>0</v>
      </c>
      <c r="I15" s="421">
        <f t="shared" si="4"/>
        <v>0</v>
      </c>
      <c r="J15" s="351"/>
      <c r="K15" s="352"/>
      <c r="L15" s="351"/>
      <c r="M15" s="352"/>
      <c r="N15" s="351"/>
      <c r="O15" s="352"/>
      <c r="P15" s="351"/>
      <c r="Q15" s="352"/>
      <c r="R15" s="351"/>
      <c r="S15" s="352"/>
      <c r="T15" s="422">
        <f>SUM(T14:T14)</f>
        <v>0</v>
      </c>
      <c r="U15" s="348">
        <f>SUM(U14:U14)</f>
        <v>0</v>
      </c>
    </row>
    <row r="16" spans="1:21" ht="12.75">
      <c r="A16" s="415">
        <v>5</v>
      </c>
      <c r="B16" s="596" t="str">
        <f>'A. PROJECT Primary'!B27:C27</f>
        <v>Environmental Analysis</v>
      </c>
      <c r="C16" s="597"/>
      <c r="D16" s="423"/>
      <c r="E16" s="424"/>
      <c r="F16" s="423"/>
      <c r="G16" s="424"/>
      <c r="H16" s="425"/>
      <c r="I16" s="426"/>
      <c r="J16" s="427"/>
      <c r="K16" s="428"/>
      <c r="L16" s="427"/>
      <c r="M16" s="428"/>
      <c r="N16" s="427"/>
      <c r="O16" s="428"/>
      <c r="P16" s="427"/>
      <c r="Q16" s="428"/>
      <c r="R16" s="427"/>
      <c r="S16" s="428"/>
      <c r="T16" s="429"/>
      <c r="U16" s="430"/>
    </row>
    <row r="17" spans="1:21" ht="12.75">
      <c r="A17" s="417">
        <v>5.1</v>
      </c>
      <c r="B17" s="547" t="str">
        <f>'A. PROJECT Primary'!B28:C28</f>
        <v>Environmental Studies/Reports</v>
      </c>
      <c r="C17" s="616"/>
      <c r="D17" s="375">
        <f>'A. PROJECT Primary'!P28</f>
        <v>0</v>
      </c>
      <c r="E17" s="376">
        <f>'A. PROJECT Primary'!Q28</f>
        <v>0</v>
      </c>
      <c r="F17" s="375">
        <f>'A. Subconsultant #1'!P28</f>
        <v>0</v>
      </c>
      <c r="G17" s="376">
        <f>'A. Subconsultant #1'!Q28</f>
        <v>0</v>
      </c>
      <c r="H17" s="357">
        <f>'A. Subconsultant #2'!P28</f>
        <v>0</v>
      </c>
      <c r="I17" s="349">
        <f>'A. Subconsultant #2'!Q28</f>
        <v>0</v>
      </c>
      <c r="J17" s="377"/>
      <c r="K17" s="378"/>
      <c r="L17" s="377"/>
      <c r="M17" s="378"/>
      <c r="N17" s="377"/>
      <c r="O17" s="378"/>
      <c r="P17" s="377"/>
      <c r="Q17" s="378"/>
      <c r="R17" s="377"/>
      <c r="S17" s="378"/>
      <c r="T17" s="379">
        <f>D17+F17+H17</f>
        <v>0</v>
      </c>
      <c r="U17" s="380">
        <f>E17+G17+I17</f>
        <v>0</v>
      </c>
    </row>
    <row r="18" spans="1:21" ht="13.5" thickBot="1">
      <c r="A18" s="408"/>
      <c r="B18" s="598" t="s">
        <v>99</v>
      </c>
      <c r="C18" s="599"/>
      <c r="D18" s="356">
        <f>SUM(D17)</f>
        <v>0</v>
      </c>
      <c r="E18" s="350">
        <f aca="true" t="shared" si="5" ref="E18:U18">SUM(E17)</f>
        <v>0</v>
      </c>
      <c r="F18" s="419">
        <f t="shared" si="5"/>
        <v>0</v>
      </c>
      <c r="G18" s="350">
        <f t="shared" si="5"/>
        <v>0</v>
      </c>
      <c r="H18" s="420">
        <f t="shared" si="5"/>
        <v>0</v>
      </c>
      <c r="I18" s="421">
        <f t="shared" si="5"/>
        <v>0</v>
      </c>
      <c r="J18" s="353">
        <f t="shared" si="5"/>
        <v>0</v>
      </c>
      <c r="K18" s="354">
        <f t="shared" si="5"/>
        <v>0</v>
      </c>
      <c r="L18" s="353">
        <f t="shared" si="5"/>
        <v>0</v>
      </c>
      <c r="M18" s="354">
        <f t="shared" si="5"/>
        <v>0</v>
      </c>
      <c r="N18" s="353">
        <f t="shared" si="5"/>
        <v>0</v>
      </c>
      <c r="O18" s="354">
        <f t="shared" si="5"/>
        <v>0</v>
      </c>
      <c r="P18" s="353">
        <f t="shared" si="5"/>
        <v>0</v>
      </c>
      <c r="Q18" s="354">
        <f t="shared" si="5"/>
        <v>0</v>
      </c>
      <c r="R18" s="353">
        <f t="shared" si="5"/>
        <v>0</v>
      </c>
      <c r="S18" s="354">
        <f t="shared" si="5"/>
        <v>0</v>
      </c>
      <c r="T18" s="422">
        <f t="shared" si="5"/>
        <v>0</v>
      </c>
      <c r="U18" s="348">
        <f t="shared" si="5"/>
        <v>0</v>
      </c>
    </row>
    <row r="19" spans="1:21" ht="15.75" customHeight="1">
      <c r="A19" s="381">
        <v>6</v>
      </c>
      <c r="B19" s="596" t="str">
        <f>'A. PROJECT Primary'!B30:C30</f>
        <v>Project Evaluation/Alternative Development</v>
      </c>
      <c r="C19" s="596"/>
      <c r="D19" s="375">
        <f>'A. PROJECT Primary'!P32</f>
        <v>0</v>
      </c>
      <c r="E19" s="376">
        <f>'A. PROJECT Primary'!Q32</f>
        <v>0</v>
      </c>
      <c r="F19" s="375">
        <f>'A. Subconsultant #1'!P32</f>
        <v>0</v>
      </c>
      <c r="G19" s="376">
        <f>'A. Subconsultant #1'!Q32</f>
        <v>0</v>
      </c>
      <c r="H19" s="357">
        <f>'A. Subconsultant #2'!P32</f>
        <v>0</v>
      </c>
      <c r="I19" s="349">
        <f>'A. Subconsultant #2'!Q32</f>
        <v>0</v>
      </c>
      <c r="J19" s="377"/>
      <c r="K19" s="378"/>
      <c r="L19" s="377"/>
      <c r="M19" s="378"/>
      <c r="N19" s="377"/>
      <c r="O19" s="378"/>
      <c r="P19" s="377"/>
      <c r="Q19" s="378"/>
      <c r="R19" s="377"/>
      <c r="S19" s="378"/>
      <c r="T19" s="379">
        <f>D19+F19+H19</f>
        <v>0</v>
      </c>
      <c r="U19" s="380">
        <f>E19+G19+I19</f>
        <v>0</v>
      </c>
    </row>
    <row r="20" spans="1:21" s="16" customFormat="1" ht="17.25" customHeight="1" thickBot="1">
      <c r="A20" s="382"/>
      <c r="B20" s="598" t="s">
        <v>101</v>
      </c>
      <c r="C20" s="598"/>
      <c r="D20" s="356">
        <f aca="true" t="shared" si="6" ref="D20:I20">D19</f>
        <v>0</v>
      </c>
      <c r="E20" s="350">
        <f t="shared" si="6"/>
        <v>0</v>
      </c>
      <c r="F20" s="356">
        <f t="shared" si="6"/>
        <v>0</v>
      </c>
      <c r="G20" s="350">
        <f t="shared" si="6"/>
        <v>0</v>
      </c>
      <c r="H20" s="356">
        <f t="shared" si="6"/>
        <v>0</v>
      </c>
      <c r="I20" s="350">
        <f t="shared" si="6"/>
        <v>0</v>
      </c>
      <c r="J20" s="351"/>
      <c r="K20" s="352"/>
      <c r="L20" s="351"/>
      <c r="M20" s="352"/>
      <c r="N20" s="351"/>
      <c r="O20" s="352"/>
      <c r="P20" s="351"/>
      <c r="Q20" s="352"/>
      <c r="R20" s="351"/>
      <c r="S20" s="352"/>
      <c r="T20" s="356">
        <f>T19</f>
        <v>0</v>
      </c>
      <c r="U20" s="348">
        <f>E20+G20+I20</f>
        <v>0</v>
      </c>
    </row>
    <row r="21" spans="1:21" s="16" customFormat="1" ht="12.75">
      <c r="A21" s="381">
        <v>7</v>
      </c>
      <c r="B21" s="596" t="str">
        <f>'A. PROJECT Primary'!B32:C32</f>
        <v>Specific Road Plan/Final Report</v>
      </c>
      <c r="C21" s="596"/>
      <c r="D21" s="375">
        <f>'A. PROJECT Primary'!P32</f>
        <v>0</v>
      </c>
      <c r="E21" s="376">
        <f>'A. PROJECT Primary'!Q32</f>
        <v>0</v>
      </c>
      <c r="F21" s="375">
        <f>'A. Subconsultant #1'!P32</f>
        <v>0</v>
      </c>
      <c r="G21" s="376">
        <f>'A. Subconsultant #1'!Q32</f>
        <v>0</v>
      </c>
      <c r="H21" s="357">
        <f>'A. Subconsultant #2'!P32</f>
        <v>0</v>
      </c>
      <c r="I21" s="349">
        <f>'A. Subconsultant #2'!Q32</f>
        <v>0</v>
      </c>
      <c r="J21" s="377"/>
      <c r="K21" s="378"/>
      <c r="L21" s="377"/>
      <c r="M21" s="378"/>
      <c r="N21" s="377"/>
      <c r="O21" s="378"/>
      <c r="P21" s="377"/>
      <c r="Q21" s="378"/>
      <c r="R21" s="377"/>
      <c r="S21" s="378"/>
      <c r="T21" s="379">
        <f>D21+F21+H21</f>
        <v>0</v>
      </c>
      <c r="U21" s="380">
        <f>E21+G21+I21</f>
        <v>0</v>
      </c>
    </row>
    <row r="22" spans="1:21" s="16" customFormat="1" ht="17.25" customHeight="1" thickBot="1">
      <c r="A22" s="382"/>
      <c r="B22" s="598" t="s">
        <v>103</v>
      </c>
      <c r="C22" s="598"/>
      <c r="D22" s="356">
        <f aca="true" t="shared" si="7" ref="D22:I22">D21</f>
        <v>0</v>
      </c>
      <c r="E22" s="350">
        <f t="shared" si="7"/>
        <v>0</v>
      </c>
      <c r="F22" s="356">
        <f t="shared" si="7"/>
        <v>0</v>
      </c>
      <c r="G22" s="350">
        <f t="shared" si="7"/>
        <v>0</v>
      </c>
      <c r="H22" s="356">
        <f t="shared" si="7"/>
        <v>0</v>
      </c>
      <c r="I22" s="350">
        <f t="shared" si="7"/>
        <v>0</v>
      </c>
      <c r="J22" s="351"/>
      <c r="K22" s="352"/>
      <c r="L22" s="351"/>
      <c r="M22" s="352"/>
      <c r="N22" s="351"/>
      <c r="O22" s="352"/>
      <c r="P22" s="351"/>
      <c r="Q22" s="352"/>
      <c r="R22" s="351"/>
      <c r="S22" s="352"/>
      <c r="T22" s="356">
        <f>T21</f>
        <v>0</v>
      </c>
      <c r="U22" s="348">
        <f>E22+G22+I22</f>
        <v>0</v>
      </c>
    </row>
    <row r="23" spans="1:21" ht="13.5" thickBot="1">
      <c r="A23" s="593" t="s">
        <v>188</v>
      </c>
      <c r="B23" s="594"/>
      <c r="C23" s="595"/>
      <c r="D23" s="360">
        <f>D20+D9+D11+D13+D15+D18+D22</f>
        <v>0</v>
      </c>
      <c r="E23" s="359">
        <f aca="true" t="shared" si="8" ref="E23:U23">E20+E9+E11+E13+E15+E18+E22</f>
        <v>0</v>
      </c>
      <c r="F23" s="360">
        <f t="shared" si="8"/>
        <v>0</v>
      </c>
      <c r="G23" s="359">
        <f t="shared" si="8"/>
        <v>0</v>
      </c>
      <c r="H23" s="360">
        <f t="shared" si="8"/>
        <v>0</v>
      </c>
      <c r="I23" s="359">
        <f t="shared" si="8"/>
        <v>0</v>
      </c>
      <c r="J23" s="361">
        <f t="shared" si="8"/>
        <v>0</v>
      </c>
      <c r="K23" s="361">
        <f t="shared" si="8"/>
        <v>0</v>
      </c>
      <c r="L23" s="361">
        <f t="shared" si="8"/>
        <v>0</v>
      </c>
      <c r="M23" s="361">
        <f t="shared" si="8"/>
        <v>0</v>
      </c>
      <c r="N23" s="361">
        <f t="shared" si="8"/>
        <v>0</v>
      </c>
      <c r="O23" s="361">
        <f t="shared" si="8"/>
        <v>0</v>
      </c>
      <c r="P23" s="361">
        <f t="shared" si="8"/>
        <v>0</v>
      </c>
      <c r="Q23" s="361">
        <f t="shared" si="8"/>
        <v>0</v>
      </c>
      <c r="R23" s="361">
        <f t="shared" si="8"/>
        <v>0</v>
      </c>
      <c r="S23" s="361">
        <f t="shared" si="8"/>
        <v>0</v>
      </c>
      <c r="T23" s="360">
        <f t="shared" si="8"/>
        <v>0</v>
      </c>
      <c r="U23" s="369">
        <f t="shared" si="8"/>
        <v>0</v>
      </c>
    </row>
    <row r="24" spans="1:21" s="16" customFormat="1" ht="17.25" customHeight="1" thickBot="1">
      <c r="A24" s="593" t="s">
        <v>189</v>
      </c>
      <c r="B24" s="594"/>
      <c r="C24" s="595"/>
      <c r="D24" s="360"/>
      <c r="E24" s="359">
        <f>'A. PROJECT Primary'!J54</f>
        <v>0</v>
      </c>
      <c r="F24" s="360"/>
      <c r="G24" s="359">
        <f>'A. PROJECT Primary'!L54</f>
        <v>0</v>
      </c>
      <c r="H24" s="360"/>
      <c r="I24" s="359">
        <f>'A. PROJECT Primary'!N54</f>
        <v>0</v>
      </c>
      <c r="J24" s="361"/>
      <c r="K24" s="361"/>
      <c r="L24" s="361"/>
      <c r="M24" s="361"/>
      <c r="N24" s="361"/>
      <c r="O24" s="361"/>
      <c r="P24" s="361"/>
      <c r="Q24" s="361"/>
      <c r="R24" s="361"/>
      <c r="S24" s="361"/>
      <c r="T24" s="360"/>
      <c r="U24" s="369">
        <f>'A. PROJECT Primary'!Z54</f>
        <v>0</v>
      </c>
    </row>
    <row r="25" spans="1:21" ht="13.5" thickBot="1">
      <c r="A25" s="593" t="s">
        <v>190</v>
      </c>
      <c r="B25" s="594"/>
      <c r="C25" s="595"/>
      <c r="D25" s="360"/>
      <c r="E25" s="359">
        <f>E23+E24</f>
        <v>0</v>
      </c>
      <c r="F25" s="360"/>
      <c r="G25" s="359">
        <f>G23+G24</f>
        <v>0</v>
      </c>
      <c r="H25" s="360"/>
      <c r="I25" s="359">
        <f>I23+I24</f>
        <v>0</v>
      </c>
      <c r="J25" s="361"/>
      <c r="K25" s="361"/>
      <c r="L25" s="361"/>
      <c r="M25" s="361"/>
      <c r="N25" s="361"/>
      <c r="O25" s="361"/>
      <c r="P25" s="361"/>
      <c r="Q25" s="361"/>
      <c r="R25" s="361"/>
      <c r="S25" s="361"/>
      <c r="T25" s="360"/>
      <c r="U25" s="369">
        <f>U23+U24</f>
        <v>0</v>
      </c>
    </row>
    <row r="26" spans="1:21" ht="12.75">
      <c r="A26" s="486">
        <v>5.2</v>
      </c>
      <c r="B26" s="591" t="str">
        <f>'A. PROJECT Primary'!B37:C37</f>
        <v>Optional Environmental Tasks</v>
      </c>
      <c r="C26" s="591"/>
      <c r="D26" s="487">
        <f>'A. PROJECT Primary'!P37</f>
        <v>0</v>
      </c>
      <c r="E26" s="488">
        <f>'A. PROJECT Primary'!Q37</f>
        <v>0</v>
      </c>
      <c r="F26" s="487">
        <f>'A. Subconsultant #1'!P37</f>
        <v>0</v>
      </c>
      <c r="G26" s="488">
        <f>'A. Subconsultant #1'!Q37</f>
        <v>0</v>
      </c>
      <c r="H26" s="489">
        <f>'A. Subconsultant #2'!P37</f>
        <v>0</v>
      </c>
      <c r="I26" s="490">
        <f>'A. Subconsultant #2'!Q37</f>
        <v>0</v>
      </c>
      <c r="J26" s="491"/>
      <c r="K26" s="492"/>
      <c r="L26" s="491"/>
      <c r="M26" s="492"/>
      <c r="N26" s="491"/>
      <c r="O26" s="492"/>
      <c r="P26" s="491"/>
      <c r="Q26" s="492"/>
      <c r="R26" s="491"/>
      <c r="S26" s="492"/>
      <c r="T26" s="493">
        <f>D26+F26+H26</f>
        <v>0</v>
      </c>
      <c r="U26" s="494">
        <f>E26+G26+I26</f>
        <v>0</v>
      </c>
    </row>
    <row r="27" spans="1:21" ht="13.5" thickBot="1">
      <c r="A27" s="495"/>
      <c r="B27" s="592" t="s">
        <v>204</v>
      </c>
      <c r="C27" s="592"/>
      <c r="D27" s="496">
        <f aca="true" t="shared" si="9" ref="D27:I27">D26</f>
        <v>0</v>
      </c>
      <c r="E27" s="497">
        <f t="shared" si="9"/>
        <v>0</v>
      </c>
      <c r="F27" s="496">
        <f t="shared" si="9"/>
        <v>0</v>
      </c>
      <c r="G27" s="497">
        <f t="shared" si="9"/>
        <v>0</v>
      </c>
      <c r="H27" s="496">
        <f t="shared" si="9"/>
        <v>0</v>
      </c>
      <c r="I27" s="497">
        <f t="shared" si="9"/>
        <v>0</v>
      </c>
      <c r="J27" s="498"/>
      <c r="K27" s="499"/>
      <c r="L27" s="498"/>
      <c r="M27" s="499"/>
      <c r="N27" s="498"/>
      <c r="O27" s="499"/>
      <c r="P27" s="498"/>
      <c r="Q27" s="499"/>
      <c r="R27" s="498"/>
      <c r="S27" s="499"/>
      <c r="T27" s="496">
        <f>T26</f>
        <v>0</v>
      </c>
      <c r="U27" s="500">
        <f>E27+G27+I27</f>
        <v>0</v>
      </c>
    </row>
    <row r="28" ht="25.5" customHeight="1"/>
    <row r="29" spans="2:3" ht="12.75">
      <c r="B29" s="550"/>
      <c r="C29" s="550"/>
    </row>
    <row r="37" ht="12.75"/>
  </sheetData>
  <sheetProtection formatCells="0" formatColumns="0" formatRows="0" insertColumns="0" insertRows="0"/>
  <mergeCells count="36">
    <mergeCell ref="B29:C29"/>
    <mergeCell ref="R3:S3"/>
    <mergeCell ref="B20:C20"/>
    <mergeCell ref="B14:C14"/>
    <mergeCell ref="B15:C15"/>
    <mergeCell ref="B10:C10"/>
    <mergeCell ref="B11:C11"/>
    <mergeCell ref="B12:C12"/>
    <mergeCell ref="B13:C13"/>
    <mergeCell ref="A24:C24"/>
    <mergeCell ref="T1:U1"/>
    <mergeCell ref="T2:U2"/>
    <mergeCell ref="H3:I3"/>
    <mergeCell ref="J3:K3"/>
    <mergeCell ref="L3:M3"/>
    <mergeCell ref="P3:Q3"/>
    <mergeCell ref="T3:U3"/>
    <mergeCell ref="N3:O3"/>
    <mergeCell ref="A1:F1"/>
    <mergeCell ref="D3:E3"/>
    <mergeCell ref="F3:G3"/>
    <mergeCell ref="B19:C19"/>
    <mergeCell ref="B9:C9"/>
    <mergeCell ref="B5:C5"/>
    <mergeCell ref="B6:C6"/>
    <mergeCell ref="B7:C7"/>
    <mergeCell ref="B8:C8"/>
    <mergeCell ref="B17:C17"/>
    <mergeCell ref="B26:C26"/>
    <mergeCell ref="B27:C27"/>
    <mergeCell ref="A25:C25"/>
    <mergeCell ref="B16:C16"/>
    <mergeCell ref="B18:C18"/>
    <mergeCell ref="A23:C23"/>
    <mergeCell ref="B21:C21"/>
    <mergeCell ref="B22:C22"/>
  </mergeCells>
  <printOptions horizontalCentered="1"/>
  <pageMargins left="0.25" right="0.25" top="1" bottom="0.25" header="0.25" footer="0"/>
  <pageSetup horizontalDpi="600" verticalDpi="600" orientation="landscape" scale="85" r:id="rId3"/>
  <headerFooter alignWithMargins="0">
    <oddHeader>&amp;R&amp;"Arial,Bold"EXHIBIT C</oddHeader>
  </headerFooter>
  <ignoredErrors>
    <ignoredError sqref="D9:U22" formula="1"/>
    <ignoredError sqref="D24:E25 J24:S25" evalError="1" formula="1"/>
  </ignoredErrors>
  <legacyDrawing r:id="rId2"/>
</worksheet>
</file>

<file path=xl/worksheets/sheet6.xml><?xml version="1.0" encoding="utf-8"?>
<worksheet xmlns="http://schemas.openxmlformats.org/spreadsheetml/2006/main" xmlns:r="http://schemas.openxmlformats.org/officeDocument/2006/relationships">
  <sheetPr>
    <tabColor indexed="43"/>
  </sheetPr>
  <dimension ref="A1:K57"/>
  <sheetViews>
    <sheetView view="pageBreakPreview" zoomScaleSheetLayoutView="100" zoomScalePageLayoutView="0" workbookViewId="0" topLeftCell="A32">
      <selection activeCell="M44" sqref="M44"/>
    </sheetView>
  </sheetViews>
  <sheetFormatPr defaultColWidth="9.140625" defaultRowHeight="12.75"/>
  <cols>
    <col min="1" max="1" width="18.28125" style="0" customWidth="1"/>
    <col min="2" max="2" width="10.421875" style="0" customWidth="1"/>
    <col min="3" max="3" width="24.57421875" style="0" customWidth="1"/>
    <col min="4" max="4" width="12.7109375" style="0" customWidth="1"/>
    <col min="5" max="5" width="11.57421875" style="0" customWidth="1"/>
    <col min="6" max="6" width="14.28125" style="0" customWidth="1"/>
    <col min="7" max="7" width="15.421875" style="0" customWidth="1"/>
    <col min="8" max="8" width="14.421875" style="0" customWidth="1"/>
    <col min="10" max="10" width="8.57421875" style="0" customWidth="1"/>
  </cols>
  <sheetData>
    <row r="1" spans="1:8" ht="18">
      <c r="A1" s="625" t="s">
        <v>84</v>
      </c>
      <c r="B1" s="626"/>
      <c r="C1" s="626"/>
      <c r="D1" s="626"/>
      <c r="E1" s="626"/>
      <c r="F1" s="626"/>
      <c r="G1" s="241" t="s">
        <v>86</v>
      </c>
      <c r="H1" s="240"/>
    </row>
    <row r="2" spans="1:8" ht="13.5" thickBot="1">
      <c r="A2" s="336"/>
      <c r="B2" s="37"/>
      <c r="C2" s="299"/>
      <c r="D2" s="299"/>
      <c r="E2" s="37"/>
      <c r="F2" s="37"/>
      <c r="G2" s="37"/>
      <c r="H2" s="243"/>
    </row>
    <row r="3" spans="1:8" ht="12.75">
      <c r="A3" s="244" t="s">
        <v>26</v>
      </c>
      <c r="B3" s="200"/>
      <c r="C3" s="245"/>
      <c r="D3" s="245"/>
      <c r="E3" s="200"/>
      <c r="F3" s="200"/>
      <c r="G3" s="246"/>
      <c r="H3" s="243"/>
    </row>
    <row r="4" spans="1:8" ht="12.75">
      <c r="A4" s="247" t="s">
        <v>70</v>
      </c>
      <c r="B4" s="629" t="s">
        <v>48</v>
      </c>
      <c r="C4" s="629"/>
      <c r="D4" s="248" t="s">
        <v>22</v>
      </c>
      <c r="E4" s="249" t="s">
        <v>61</v>
      </c>
      <c r="F4" s="248" t="s">
        <v>16</v>
      </c>
      <c r="G4" s="250"/>
      <c r="H4" s="243"/>
    </row>
    <row r="5" spans="1:8" ht="12.75">
      <c r="A5" s="251" t="str">
        <f>'A. PROJECT Primary'!D5</f>
        <v>J. Jones</v>
      </c>
      <c r="B5" s="617" t="str">
        <f>+'A. Subconsultant #1'!D6</f>
        <v>Project Manager</v>
      </c>
      <c r="C5" s="617"/>
      <c r="D5" s="252">
        <f>'A. PROJECT Primary'!D34</f>
        <v>0</v>
      </c>
      <c r="E5" s="253">
        <f>+'A. Subconsultant #1'!D7</f>
        <v>250</v>
      </c>
      <c r="F5" s="8">
        <f>+D5*E5</f>
        <v>0</v>
      </c>
      <c r="G5" s="250"/>
      <c r="H5" s="243"/>
    </row>
    <row r="6" spans="1:8" ht="12.75">
      <c r="A6" s="251" t="str">
        <f>'A. PROJECT Primary'!E5</f>
        <v>N. Ngyuen</v>
      </c>
      <c r="B6" s="617" t="str">
        <f>+'A. Subconsultant #1'!E6</f>
        <v>Civil Engineer</v>
      </c>
      <c r="C6" s="617"/>
      <c r="D6" s="252">
        <f>'A. PROJECT Primary'!E34</f>
        <v>0</v>
      </c>
      <c r="E6" s="253">
        <f>+'A. Subconsultant #1'!E7</f>
        <v>180</v>
      </c>
      <c r="F6" s="8">
        <f aca="true" t="shared" si="0" ref="F6:F11">+D6*E6</f>
        <v>0</v>
      </c>
      <c r="G6" s="250"/>
      <c r="H6" s="243"/>
    </row>
    <row r="7" spans="1:8" ht="12.75">
      <c r="A7" s="251" t="str">
        <f>'A. PROJECT Primary'!F5</f>
        <v>M. Morales</v>
      </c>
      <c r="B7" s="617" t="str">
        <f>+'A. Subconsultant #1'!F6</f>
        <v>Associate Engineer</v>
      </c>
      <c r="C7" s="617"/>
      <c r="D7" s="252">
        <f>'A. PROJECT Primary'!F34</f>
        <v>0</v>
      </c>
      <c r="E7" s="253">
        <f>+'A. Subconsultant #1'!F7</f>
        <v>125</v>
      </c>
      <c r="F7" s="8">
        <f t="shared" si="0"/>
        <v>0</v>
      </c>
      <c r="G7" s="250"/>
      <c r="H7" s="243"/>
    </row>
    <row r="8" spans="1:8" ht="12.75">
      <c r="A8" s="251" t="str">
        <f>'A. PROJECT Primary'!G5</f>
        <v>A.  Allen</v>
      </c>
      <c r="B8" s="617" t="str">
        <f>+'A. Subconsultant #1'!G6</f>
        <v>Engineering Assistant</v>
      </c>
      <c r="C8" s="617"/>
      <c r="D8" s="252">
        <f>'A. PROJECT Primary'!G34</f>
        <v>0</v>
      </c>
      <c r="E8" s="253">
        <f>+'A. Subconsultant #1'!G7</f>
        <v>60</v>
      </c>
      <c r="F8" s="8">
        <f t="shared" si="0"/>
        <v>0</v>
      </c>
      <c r="G8" s="250"/>
      <c r="H8" s="243"/>
    </row>
    <row r="9" spans="1:8" ht="12.75">
      <c r="A9" s="251" t="str">
        <f>'A. PROJECT Primary'!H5</f>
        <v>C. Chang</v>
      </c>
      <c r="B9" s="617" t="str">
        <f>+'A. Subconsultant #1'!H6</f>
        <v>Engineering Aide</v>
      </c>
      <c r="C9" s="617"/>
      <c r="D9" s="252">
        <f>'A. PROJECT Primary'!H34</f>
        <v>0</v>
      </c>
      <c r="E9" s="253">
        <f>+'A. Subconsultant #1'!H7</f>
        <v>35</v>
      </c>
      <c r="F9" s="8">
        <f t="shared" si="0"/>
        <v>0</v>
      </c>
      <c r="G9" s="250"/>
      <c r="H9" s="243"/>
    </row>
    <row r="10" spans="1:8" ht="12.75">
      <c r="A10" s="251" t="str">
        <f>'A. PROJECT Primary'!I5</f>
        <v>T. Thomas</v>
      </c>
      <c r="B10" s="617" t="str">
        <f>+'A. Subconsultant #1'!I6</f>
        <v>Drafter</v>
      </c>
      <c r="C10" s="617"/>
      <c r="D10" s="252">
        <f>'A. PROJECT Primary'!I34</f>
        <v>0</v>
      </c>
      <c r="E10" s="253">
        <f>+'A. Subconsultant #1'!I7</f>
        <v>40</v>
      </c>
      <c r="F10" s="8">
        <f t="shared" si="0"/>
        <v>0</v>
      </c>
      <c r="G10" s="250"/>
      <c r="H10" s="243"/>
    </row>
    <row r="11" spans="1:8" ht="13.5" thickBot="1">
      <c r="A11" s="251" t="str">
        <f>'A. PROJECT Primary'!J5</f>
        <v>S. Smith</v>
      </c>
      <c r="B11" s="617" t="str">
        <f>+'A. Subconsultant #1'!J6</f>
        <v>Clerical</v>
      </c>
      <c r="C11" s="617"/>
      <c r="D11" s="252">
        <f>'A. PROJECT Primary'!J34</f>
        <v>0</v>
      </c>
      <c r="E11" s="253">
        <f>+'A. Subconsultant #1'!J7</f>
        <v>32.5</v>
      </c>
      <c r="F11" s="8">
        <f t="shared" si="0"/>
        <v>0</v>
      </c>
      <c r="G11" s="250"/>
      <c r="H11" s="243"/>
    </row>
    <row r="12" spans="1:8" ht="12.75" hidden="1">
      <c r="A12" s="251" t="str">
        <f>+'A. Subconsultant #1'!K5</f>
        <v>A. Staffer</v>
      </c>
      <c r="B12" s="617" t="str">
        <f>+'A. Subconsultant #1'!K6</f>
        <v>Staff I</v>
      </c>
      <c r="C12" s="617"/>
      <c r="D12" s="252"/>
      <c r="E12" s="253"/>
      <c r="F12" s="8"/>
      <c r="G12" s="250"/>
      <c r="H12" s="243"/>
    </row>
    <row r="13" spans="1:8" ht="12.75" hidden="1">
      <c r="A13" s="254" t="str">
        <f>+'A. Subconsultant #1'!L5</f>
        <v>T. Myers</v>
      </c>
      <c r="B13" s="617" t="str">
        <f>+'A. Subconsultant #1'!L6</f>
        <v>Senior Staff II</v>
      </c>
      <c r="C13" s="617"/>
      <c r="D13" s="252"/>
      <c r="E13" s="253"/>
      <c r="F13" s="8"/>
      <c r="G13" s="250"/>
      <c r="H13" s="243"/>
    </row>
    <row r="14" spans="1:8" ht="12.75" hidden="1">
      <c r="A14" s="251" t="str">
        <f>+'A. Subconsultant #1'!M5</f>
        <v>D. Van den Bosch</v>
      </c>
      <c r="B14" s="617" t="str">
        <f>+'A. Subconsultant #1'!M6</f>
        <v>Technical Assist II</v>
      </c>
      <c r="C14" s="617"/>
      <c r="D14" s="252"/>
      <c r="E14" s="253"/>
      <c r="F14" s="8"/>
      <c r="G14" s="250"/>
      <c r="H14" s="243"/>
    </row>
    <row r="15" spans="1:8" ht="12.75" hidden="1">
      <c r="A15" s="251" t="str">
        <f>+'A. Subconsultant #1'!N5</f>
        <v>I.M. Short</v>
      </c>
      <c r="B15" s="617" t="str">
        <f>+'A. Subconsultant #1'!N6</f>
        <v> Environ Coordinator</v>
      </c>
      <c r="C15" s="617"/>
      <c r="D15" s="252"/>
      <c r="E15" s="253"/>
      <c r="F15" s="8"/>
      <c r="G15" s="250"/>
      <c r="H15" s="243"/>
    </row>
    <row r="16" spans="1:8" ht="12.75" hidden="1">
      <c r="A16" s="255" t="str">
        <f>+'A. Subconsultant #1'!O5</f>
        <v>N. Isnear</v>
      </c>
      <c r="B16" s="617" t="str">
        <f>+'A. Subconsultant #1'!O6</f>
        <v>Admin Director</v>
      </c>
      <c r="C16" s="617"/>
      <c r="D16" s="252"/>
      <c r="E16" s="253"/>
      <c r="F16" s="8"/>
      <c r="G16" s="250"/>
      <c r="H16" s="243"/>
    </row>
    <row r="17" spans="1:8" ht="14.25" thickBot="1" thickTop="1">
      <c r="A17" s="256"/>
      <c r="B17" s="257"/>
      <c r="C17" s="257"/>
      <c r="D17" s="257"/>
      <c r="E17" s="257"/>
      <c r="F17" s="258" t="s">
        <v>54</v>
      </c>
      <c r="G17" s="259">
        <f>SUM(F5:F16)</f>
        <v>0</v>
      </c>
      <c r="H17" s="243"/>
    </row>
    <row r="18" spans="1:8" ht="12.75">
      <c r="A18" s="260" t="s">
        <v>51</v>
      </c>
      <c r="B18" s="200"/>
      <c r="C18" s="200"/>
      <c r="D18" s="261"/>
      <c r="E18" s="200"/>
      <c r="F18" s="200"/>
      <c r="G18" s="246"/>
      <c r="H18" s="243"/>
    </row>
    <row r="19" spans="1:8" ht="12.75">
      <c r="A19" s="262"/>
      <c r="B19" s="37"/>
      <c r="C19" s="37"/>
      <c r="D19" s="263" t="s">
        <v>60</v>
      </c>
      <c r="E19" s="249" t="s">
        <v>61</v>
      </c>
      <c r="F19" s="248" t="s">
        <v>16</v>
      </c>
      <c r="G19" s="250"/>
      <c r="H19" s="243"/>
    </row>
    <row r="20" spans="1:8" ht="13.5" thickBot="1">
      <c r="A20" s="212"/>
      <c r="B20" s="37"/>
      <c r="C20" s="242"/>
      <c r="D20" s="264">
        <f>G17</f>
        <v>0</v>
      </c>
      <c r="E20" s="265">
        <f>'A. PROJECT Primary'!C8</f>
        <v>0.25</v>
      </c>
      <c r="F20" s="8">
        <f>+D20*E20</f>
        <v>0</v>
      </c>
      <c r="G20" s="266"/>
      <c r="H20" s="243"/>
    </row>
    <row r="21" spans="1:8" ht="14.25" thickBot="1" thickTop="1">
      <c r="A21" s="256"/>
      <c r="B21" s="257"/>
      <c r="C21" s="257"/>
      <c r="D21" s="257"/>
      <c r="E21" s="257"/>
      <c r="F21" s="258" t="s">
        <v>55</v>
      </c>
      <c r="G21" s="259">
        <f>F20</f>
        <v>0</v>
      </c>
      <c r="H21" s="243"/>
    </row>
    <row r="22" spans="1:8" ht="12.75">
      <c r="A22" s="267" t="s">
        <v>49</v>
      </c>
      <c r="B22" s="200"/>
      <c r="C22" s="245"/>
      <c r="D22" s="261"/>
      <c r="E22" s="245"/>
      <c r="F22" s="200"/>
      <c r="G22" s="246"/>
      <c r="H22" s="243"/>
    </row>
    <row r="23" spans="1:8" ht="12.75">
      <c r="A23" s="267"/>
      <c r="B23" s="37"/>
      <c r="C23" s="37"/>
      <c r="D23" s="263" t="s">
        <v>60</v>
      </c>
      <c r="E23" s="249" t="s">
        <v>61</v>
      </c>
      <c r="F23" s="248" t="s">
        <v>16</v>
      </c>
      <c r="G23" s="250"/>
      <c r="H23" s="243"/>
    </row>
    <row r="24" spans="1:8" ht="12.75">
      <c r="A24" s="268"/>
      <c r="B24" s="263"/>
      <c r="C24" s="263" t="s">
        <v>58</v>
      </c>
      <c r="D24" s="269">
        <f>+G17</f>
        <v>0</v>
      </c>
      <c r="E24" s="265">
        <f>'A. PROJECT Primary'!C9</f>
        <v>0.17</v>
      </c>
      <c r="F24" s="8">
        <f>+D24*E24</f>
        <v>0</v>
      </c>
      <c r="G24" s="250"/>
      <c r="H24" s="243"/>
    </row>
    <row r="25" spans="1:8" ht="13.5" thickBot="1">
      <c r="A25" s="268"/>
      <c r="B25" s="263"/>
      <c r="C25" s="263" t="s">
        <v>59</v>
      </c>
      <c r="D25" s="270">
        <f>+G17</f>
        <v>0</v>
      </c>
      <c r="E25" s="265">
        <f>'A. PROJECT Primary'!C10</f>
        <v>0.05</v>
      </c>
      <c r="F25" s="8">
        <f>+D25*E25</f>
        <v>0</v>
      </c>
      <c r="G25" s="266"/>
      <c r="H25" s="243"/>
    </row>
    <row r="26" spans="1:8" ht="12.75" customHeight="1" thickBot="1" thickTop="1">
      <c r="A26" s="256"/>
      <c r="B26" s="257"/>
      <c r="C26" s="257"/>
      <c r="D26" s="257"/>
      <c r="E26" s="257"/>
      <c r="F26" s="258" t="s">
        <v>56</v>
      </c>
      <c r="G26" s="259">
        <f>SUM(F24:F25)</f>
        <v>0</v>
      </c>
      <c r="H26" s="243"/>
    </row>
    <row r="27" spans="1:8" ht="12.75">
      <c r="A27" s="262" t="s">
        <v>50</v>
      </c>
      <c r="B27" s="200"/>
      <c r="C27" s="245"/>
      <c r="D27" s="261"/>
      <c r="E27" s="245"/>
      <c r="F27" s="200"/>
      <c r="G27" s="246"/>
      <c r="H27" s="243"/>
    </row>
    <row r="28" spans="1:8" ht="12.75" customHeight="1">
      <c r="A28" s="212"/>
      <c r="B28" s="271"/>
      <c r="C28" s="37"/>
      <c r="D28" s="272" t="s">
        <v>52</v>
      </c>
      <c r="E28" s="249" t="s">
        <v>61</v>
      </c>
      <c r="F28" s="248" t="s">
        <v>16</v>
      </c>
      <c r="G28" s="250"/>
      <c r="H28" s="243"/>
    </row>
    <row r="29" spans="1:8" ht="13.5" thickBot="1">
      <c r="A29" s="268"/>
      <c r="B29" s="273"/>
      <c r="C29" s="263" t="s">
        <v>53</v>
      </c>
      <c r="D29" s="264">
        <f>+G17+G21+G26</f>
        <v>0</v>
      </c>
      <c r="E29" s="265">
        <f>'A. PROJECT Primary'!C11</f>
        <v>0.08</v>
      </c>
      <c r="F29" s="8">
        <f>+D29*E29</f>
        <v>0</v>
      </c>
      <c r="G29" s="266"/>
      <c r="H29" s="243"/>
    </row>
    <row r="30" spans="1:8" ht="14.25" thickBot="1" thickTop="1">
      <c r="A30" s="256"/>
      <c r="B30" s="257"/>
      <c r="C30" s="257"/>
      <c r="D30" s="257"/>
      <c r="E30" s="257"/>
      <c r="F30" s="258" t="s">
        <v>57</v>
      </c>
      <c r="G30" s="259">
        <f>F29</f>
        <v>0</v>
      </c>
      <c r="H30" s="243"/>
    </row>
    <row r="31" spans="1:8" ht="18.75" customHeight="1" thickBot="1">
      <c r="A31" s="274"/>
      <c r="B31" s="275"/>
      <c r="C31" s="275"/>
      <c r="D31" s="257"/>
      <c r="E31" s="37"/>
      <c r="F31" s="37"/>
      <c r="G31" s="276" t="s">
        <v>169</v>
      </c>
      <c r="H31" s="277">
        <f>+G17+G21+G26+G30</f>
        <v>0</v>
      </c>
    </row>
    <row r="32" spans="1:8" ht="12.75">
      <c r="A32" s="212" t="s">
        <v>62</v>
      </c>
      <c r="B32" s="200"/>
      <c r="C32" s="200"/>
      <c r="D32" s="200"/>
      <c r="E32" s="200"/>
      <c r="F32" s="200"/>
      <c r="G32" s="246"/>
      <c r="H32" s="278"/>
    </row>
    <row r="33" spans="1:8" ht="12.75">
      <c r="A33" s="279" t="s">
        <v>64</v>
      </c>
      <c r="B33" s="628" t="s">
        <v>63</v>
      </c>
      <c r="C33" s="628"/>
      <c r="D33" s="263" t="s">
        <v>27</v>
      </c>
      <c r="E33" s="263" t="s">
        <v>28</v>
      </c>
      <c r="F33" s="248" t="s">
        <v>16</v>
      </c>
      <c r="G33" s="250"/>
      <c r="H33" s="278"/>
    </row>
    <row r="34" spans="1:10" ht="12.75">
      <c r="A34" s="280" t="str">
        <f>+'A. Subconsultant #1'!B46</f>
        <v>Mileage</v>
      </c>
      <c r="B34" s="618" t="str">
        <f>+'A. Subconsultant #1'!C46</f>
        <v>IRS mileage rate.  </v>
      </c>
      <c r="C34" s="618"/>
      <c r="D34" s="281">
        <f>'A. Subconsultant #1'!H46</f>
        <v>0</v>
      </c>
      <c r="E34" s="282">
        <f>+'A. Subconsultant #1'!I46</f>
        <v>0.485</v>
      </c>
      <c r="F34" s="281">
        <f>+'A. Subconsultant #1'!J46</f>
        <v>0</v>
      </c>
      <c r="G34" s="283"/>
      <c r="H34" s="278"/>
      <c r="I34" s="23"/>
      <c r="J34" s="23"/>
    </row>
    <row r="35" spans="1:9" ht="39.75" customHeight="1">
      <c r="A35" s="280" t="str">
        <f>+'A. Subconsultant #1'!B47</f>
        <v>Equipment Rental</v>
      </c>
      <c r="B35" s="618" t="str">
        <f>+'A. Subconsultant #1'!C47</f>
        <v>See detail attached  </v>
      </c>
      <c r="C35" s="618"/>
      <c r="D35" s="281">
        <f>+'A. Subconsultant #1'!H47</f>
        <v>0</v>
      </c>
      <c r="E35" s="282">
        <f>+'A. Subconsultant #1'!I47</f>
        <v>0</v>
      </c>
      <c r="F35" s="281">
        <f>+'A. Subconsultant #1'!J47</f>
        <v>0</v>
      </c>
      <c r="G35" s="283"/>
      <c r="H35" s="278"/>
      <c r="I35" s="23"/>
    </row>
    <row r="36" spans="1:9" ht="26.25" customHeight="1">
      <c r="A36" s="280" t="str">
        <f>+'A. Subconsultant #1'!B48</f>
        <v>Field Office/Trailer rental</v>
      </c>
      <c r="B36" s="618" t="str">
        <f>+'A. Subconsultant #1'!C48</f>
        <v>per job</v>
      </c>
      <c r="C36" s="618"/>
      <c r="D36" s="281">
        <f>+'A. Subconsultant #1'!H48</f>
        <v>0</v>
      </c>
      <c r="E36" s="282">
        <f>+'A. Subconsultant #1'!I48</f>
        <v>350</v>
      </c>
      <c r="F36" s="281">
        <f>+'A. Subconsultant #1'!J48</f>
        <v>0</v>
      </c>
      <c r="G36" s="283"/>
      <c r="H36" s="278"/>
      <c r="I36" s="23"/>
    </row>
    <row r="37" spans="1:9" ht="56.25" customHeight="1">
      <c r="A37" s="280" t="str">
        <f>+'A. Subconsultant #1'!B49</f>
        <v>Reproduction/printing - rate 1</v>
      </c>
      <c r="B37" s="618" t="str">
        <f>+'A. Subconsultant #1'!C49</f>
        <v>Average cost</v>
      </c>
      <c r="C37" s="618"/>
      <c r="D37" s="281">
        <f>+'A. Subconsultant #1'!H49</f>
        <v>0</v>
      </c>
      <c r="E37" s="282">
        <f>+'A. Subconsultant #1'!I49</f>
        <v>20</v>
      </c>
      <c r="F37" s="281">
        <f>+'A. Subconsultant #1'!J49</f>
        <v>0</v>
      </c>
      <c r="G37" s="284"/>
      <c r="H37" s="285"/>
      <c r="I37" s="23"/>
    </row>
    <row r="38" spans="1:9" ht="55.5" customHeight="1">
      <c r="A38" s="280" t="str">
        <f>+'A. Subconsultant #1'!B50</f>
        <v>Postage/delivery - rate 1</v>
      </c>
      <c r="B38" s="618" t="str">
        <f>+'A. Subconsultant #1'!C50</f>
        <v>See detail attached  </v>
      </c>
      <c r="C38" s="618"/>
      <c r="D38" s="281">
        <f>+'A. Subconsultant #1'!H50</f>
        <v>0</v>
      </c>
      <c r="E38" s="282">
        <f>+'A. Subconsultant #1'!I50</f>
        <v>0</v>
      </c>
      <c r="F38" s="281">
        <f>+'A. Subconsultant #1'!J50</f>
        <v>0</v>
      </c>
      <c r="G38" s="283"/>
      <c r="H38" s="278"/>
      <c r="I38" s="23"/>
    </row>
    <row r="39" spans="1:11" ht="26.25" customHeight="1">
      <c r="A39" s="280" t="str">
        <f>+'A. Subconsultant #1'!B51</f>
        <v>Other (specify)</v>
      </c>
      <c r="B39" s="618">
        <f>+'A. Subconsultant #1'!C51</f>
        <v>0</v>
      </c>
      <c r="C39" s="618"/>
      <c r="D39" s="281">
        <f>+'A. Subconsultant #1'!H51</f>
        <v>0</v>
      </c>
      <c r="E39" s="282">
        <f>+'A. Subconsultant #1'!I51</f>
        <v>0</v>
      </c>
      <c r="F39" s="281">
        <f>+'A. Subconsultant #1'!J51</f>
        <v>0</v>
      </c>
      <c r="G39" s="283"/>
      <c r="H39" s="278"/>
      <c r="I39" s="23"/>
      <c r="J39" s="23"/>
      <c r="K39" s="23"/>
    </row>
    <row r="40" spans="1:9" ht="26.25" customHeight="1">
      <c r="A40" s="280" t="str">
        <f>+'A. Subconsultant #1'!B52</f>
        <v>Other (specify)</v>
      </c>
      <c r="B40" s="618">
        <f>+'A. Subconsultant #1'!C52</f>
        <v>0</v>
      </c>
      <c r="C40" s="618"/>
      <c r="D40" s="281">
        <f>+'A. Subconsultant #1'!H52</f>
        <v>0</v>
      </c>
      <c r="E40" s="282">
        <f>+'A. Subconsultant #1'!I52</f>
        <v>0</v>
      </c>
      <c r="F40" s="281">
        <f>+'A. Subconsultant #1'!J52</f>
        <v>0</v>
      </c>
      <c r="G40" s="283"/>
      <c r="H40" s="278"/>
      <c r="I40" s="23"/>
    </row>
    <row r="41" spans="1:9" ht="26.25" customHeight="1" thickBot="1">
      <c r="A41" s="280" t="str">
        <f>+'A. Subconsultant #1'!B53</f>
        <v>Other (specify)</v>
      </c>
      <c r="B41" s="618">
        <f>+'A. Subconsultant #1'!C53</f>
        <v>0</v>
      </c>
      <c r="C41" s="618"/>
      <c r="D41" s="281">
        <f>+'A. Subconsultant #1'!H53</f>
        <v>0</v>
      </c>
      <c r="E41" s="282">
        <f>+'A. Subconsultant #1'!I53</f>
        <v>0</v>
      </c>
      <c r="F41" s="281">
        <f>+'A. Subconsultant #1'!J53</f>
        <v>0</v>
      </c>
      <c r="G41" s="283"/>
      <c r="H41" s="286"/>
      <c r="I41" s="32"/>
    </row>
    <row r="42" spans="1:8" ht="18.75" customHeight="1" thickBot="1">
      <c r="A42" s="274"/>
      <c r="B42" s="287"/>
      <c r="C42" s="287"/>
      <c r="D42" s="287"/>
      <c r="E42" s="287"/>
      <c r="F42" s="288"/>
      <c r="G42" s="289" t="s">
        <v>167</v>
      </c>
      <c r="H42" s="290">
        <f>SUM(F34:F41)</f>
        <v>0</v>
      </c>
    </row>
    <row r="43" spans="1:8" ht="18.75" customHeight="1" thickBot="1">
      <c r="A43" s="274"/>
      <c r="B43" s="287"/>
      <c r="C43" s="287"/>
      <c r="D43" s="291"/>
      <c r="E43" s="291"/>
      <c r="F43" s="291"/>
      <c r="G43" s="292" t="s">
        <v>168</v>
      </c>
      <c r="H43" s="293">
        <f>+H31+H42</f>
        <v>0</v>
      </c>
    </row>
    <row r="44" spans="1:8" ht="18.75" customHeight="1">
      <c r="A44" s="212"/>
      <c r="B44" s="37"/>
      <c r="C44" s="37"/>
      <c r="D44" s="273"/>
      <c r="E44" s="273"/>
      <c r="F44" s="273"/>
      <c r="G44" s="294"/>
      <c r="H44" s="295"/>
    </row>
    <row r="45" spans="1:8" ht="12.75">
      <c r="A45" s="296" t="s">
        <v>71</v>
      </c>
      <c r="B45" s="627" t="s">
        <v>82</v>
      </c>
      <c r="C45" s="627"/>
      <c r="D45" s="37" t="s">
        <v>83</v>
      </c>
      <c r="E45" s="37"/>
      <c r="F45" s="37"/>
      <c r="G45" s="37"/>
      <c r="H45" s="243"/>
    </row>
    <row r="46" spans="1:8" ht="12.75">
      <c r="A46" s="268" t="s">
        <v>72</v>
      </c>
      <c r="B46" s="620" t="str">
        <f>'A. Subconsultant #1'!E2</f>
        <v>ACME CONSULTING</v>
      </c>
      <c r="C46" s="617"/>
      <c r="D46" s="297">
        <f>'A. Subconsultant #1'!Q76</f>
        <v>0</v>
      </c>
      <c r="E46" s="273"/>
      <c r="F46" s="5"/>
      <c r="G46" s="37"/>
      <c r="H46" s="243"/>
    </row>
    <row r="47" spans="1:8" ht="12.75">
      <c r="A47" s="268" t="s">
        <v>73</v>
      </c>
      <c r="B47" s="621" t="str">
        <f>'A. Subconsultant #2'!E2</f>
        <v>ACME CONSULTING</v>
      </c>
      <c r="C47" s="621"/>
      <c r="D47" s="297">
        <f>'A. Subconsultant #2'!Q76</f>
        <v>0</v>
      </c>
      <c r="E47" s="273"/>
      <c r="F47" s="5"/>
      <c r="G47" s="37"/>
      <c r="H47" s="243"/>
    </row>
    <row r="48" spans="1:8" ht="12.75">
      <c r="A48" s="268" t="s">
        <v>74</v>
      </c>
      <c r="B48" s="617" t="s">
        <v>162</v>
      </c>
      <c r="C48" s="617"/>
      <c r="D48" s="273"/>
      <c r="E48" s="273"/>
      <c r="F48" s="5"/>
      <c r="G48" s="37"/>
      <c r="H48" s="243"/>
    </row>
    <row r="49" spans="1:8" ht="12.75">
      <c r="A49" s="268" t="s">
        <v>75</v>
      </c>
      <c r="B49" s="617" t="s">
        <v>162</v>
      </c>
      <c r="C49" s="617"/>
      <c r="D49" s="273"/>
      <c r="E49" s="273"/>
      <c r="F49" s="5"/>
      <c r="G49" s="37"/>
      <c r="H49" s="243"/>
    </row>
    <row r="50" spans="1:8" ht="12.75">
      <c r="A50" s="268"/>
      <c r="B50" s="617" t="s">
        <v>162</v>
      </c>
      <c r="C50" s="617"/>
      <c r="D50" s="273"/>
      <c r="E50" s="273"/>
      <c r="F50" s="5"/>
      <c r="G50" s="37"/>
      <c r="H50" s="243"/>
    </row>
    <row r="51" spans="1:8" ht="12.75">
      <c r="A51" s="268"/>
      <c r="B51" s="617" t="s">
        <v>164</v>
      </c>
      <c r="C51" s="617"/>
      <c r="D51" s="297"/>
      <c r="E51" s="273"/>
      <c r="F51" s="5"/>
      <c r="G51" s="37"/>
      <c r="H51" s="243"/>
    </row>
    <row r="52" spans="1:8" ht="12.75">
      <c r="A52" s="268"/>
      <c r="B52" s="617"/>
      <c r="C52" s="617"/>
      <c r="D52" s="273"/>
      <c r="E52" s="273"/>
      <c r="F52" s="5"/>
      <c r="G52" s="37"/>
      <c r="H52" s="243"/>
    </row>
    <row r="53" spans="1:8" ht="13.5" thickBot="1">
      <c r="A53" s="298" t="s">
        <v>76</v>
      </c>
      <c r="B53" s="624"/>
      <c r="C53" s="624"/>
      <c r="D53" s="299"/>
      <c r="E53" s="299"/>
      <c r="F53" s="50"/>
      <c r="G53" s="300"/>
      <c r="H53" s="243"/>
    </row>
    <row r="54" spans="1:8" ht="12.75">
      <c r="A54" s="212"/>
      <c r="B54" s="37"/>
      <c r="C54" s="37"/>
      <c r="D54" s="622" t="s">
        <v>170</v>
      </c>
      <c r="E54" s="623"/>
      <c r="F54" s="623"/>
      <c r="G54" s="623"/>
      <c r="H54" s="301">
        <f>SUM(D46:D51)</f>
        <v>0</v>
      </c>
    </row>
    <row r="55" spans="1:8" ht="13.5" thickBot="1">
      <c r="A55" s="302"/>
      <c r="B55" s="303"/>
      <c r="C55" s="303"/>
      <c r="D55" s="303"/>
      <c r="E55" s="303"/>
      <c r="F55" s="303"/>
      <c r="G55" s="303"/>
      <c r="H55" s="304"/>
    </row>
    <row r="56" spans="1:8" ht="23.25" customHeight="1" thickBot="1" thickTop="1">
      <c r="A56" s="305"/>
      <c r="B56" s="306"/>
      <c r="C56" s="306"/>
      <c r="D56" s="619" t="s">
        <v>175</v>
      </c>
      <c r="E56" s="619"/>
      <c r="F56" s="619"/>
      <c r="G56" s="619"/>
      <c r="H56" s="259">
        <f>+H43+H54</f>
        <v>0</v>
      </c>
    </row>
    <row r="57" ht="12.75">
      <c r="H57" s="23"/>
    </row>
  </sheetData>
  <sheetProtection/>
  <mergeCells count="34">
    <mergeCell ref="A1:F1"/>
    <mergeCell ref="B45:C45"/>
    <mergeCell ref="B35:C35"/>
    <mergeCell ref="B41:C41"/>
    <mergeCell ref="B33:C33"/>
    <mergeCell ref="B36:C36"/>
    <mergeCell ref="B4:C4"/>
    <mergeCell ref="B5:C5"/>
    <mergeCell ref="B6:C6"/>
    <mergeCell ref="D56:G56"/>
    <mergeCell ref="B11:C11"/>
    <mergeCell ref="B46:C46"/>
    <mergeCell ref="B47:C47"/>
    <mergeCell ref="B51:C51"/>
    <mergeCell ref="B48:C48"/>
    <mergeCell ref="B34:C34"/>
    <mergeCell ref="D54:G54"/>
    <mergeCell ref="B53:C53"/>
    <mergeCell ref="B52:C52"/>
    <mergeCell ref="B50:C50"/>
    <mergeCell ref="B40:C40"/>
    <mergeCell ref="B12:C12"/>
    <mergeCell ref="B13:C13"/>
    <mergeCell ref="B14:C14"/>
    <mergeCell ref="B15:C15"/>
    <mergeCell ref="B16:C16"/>
    <mergeCell ref="B49:C49"/>
    <mergeCell ref="B37:C37"/>
    <mergeCell ref="B38:C38"/>
    <mergeCell ref="B39:C39"/>
    <mergeCell ref="B7:C7"/>
    <mergeCell ref="B8:C8"/>
    <mergeCell ref="B10:C10"/>
    <mergeCell ref="B9:C9"/>
  </mergeCells>
  <printOptions/>
  <pageMargins left="0.25" right="0.25" top="0.5" bottom="0.25" header="0.25" footer="0.5"/>
  <pageSetup horizontalDpi="600" verticalDpi="600" orientation="portrait" scale="84" r:id="rId1"/>
  <headerFooter alignWithMargins="0">
    <oddHeader>&amp;REXHIBIT C</oddHeader>
  </headerFooter>
  <ignoredErrors>
    <ignoredError sqref="G21 G30 G26" emptyCellReference="1"/>
    <ignoredError sqref="E5:E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Nhan</dc:creator>
  <cp:keywords/>
  <dc:description/>
  <cp:lastModifiedBy>Tran, Nhan [PW]</cp:lastModifiedBy>
  <cp:lastPrinted>2023-11-07T19:02:35Z</cp:lastPrinted>
  <dcterms:created xsi:type="dcterms:W3CDTF">1996-10-14T23:33:28Z</dcterms:created>
  <dcterms:modified xsi:type="dcterms:W3CDTF">2024-02-06T17:17:15Z</dcterms:modified>
  <cp:category/>
  <cp:version/>
  <cp:contentType/>
  <cp:contentStatus/>
</cp:coreProperties>
</file>